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10квФ" sheetId="1" r:id="rId1"/>
  </sheets>
  <definedNames>
    <definedName name="Z_500C2F4F_1743_499A_A051_20565DBF52B2_.wvu.PrintArea" localSheetId="0" hidden="1">'10квФ'!$A$1:$T$137</definedName>
    <definedName name="_xlnm.Print_Titles" localSheetId="0">'10квФ'!$15:$19</definedName>
    <definedName name="_xlnm.Print_Area" localSheetId="0">'10квФ'!$A$1:$T$137</definedName>
  </definedNames>
  <calcPr calcId="124519"/>
</workbook>
</file>

<file path=xl/calcChain.xml><?xml version="1.0" encoding="utf-8"?>
<calcChain xmlns="http://schemas.openxmlformats.org/spreadsheetml/2006/main">
  <c r="Q65" i="1"/>
  <c r="Q45"/>
  <c r="S137"/>
  <c r="R137"/>
  <c r="R136"/>
  <c r="R135"/>
  <c r="R130"/>
  <c r="R122"/>
  <c r="R121"/>
  <c r="R120"/>
  <c r="R118"/>
  <c r="R117"/>
  <c r="R116"/>
  <c r="R112"/>
  <c r="R111"/>
  <c r="R110"/>
  <c r="R109"/>
  <c r="R107"/>
  <c r="R106"/>
  <c r="R105"/>
  <c r="R104"/>
  <c r="R103"/>
  <c r="R102"/>
  <c r="R101"/>
  <c r="R100"/>
  <c r="R99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4"/>
  <c r="R63"/>
  <c r="R62"/>
  <c r="R60"/>
  <c r="R59"/>
  <c r="R58"/>
  <c r="R57"/>
  <c r="R56"/>
  <c r="R55"/>
  <c r="R54"/>
  <c r="R53"/>
  <c r="R52"/>
  <c r="R51"/>
  <c r="R50"/>
  <c r="R43"/>
  <c r="R39"/>
  <c r="R38"/>
  <c r="R30"/>
  <c r="R31"/>
  <c r="R32"/>
  <c r="R33"/>
  <c r="R34"/>
  <c r="R35"/>
  <c r="R29"/>
  <c r="S49" l="1"/>
  <c r="S50"/>
  <c r="S51"/>
  <c r="S52"/>
  <c r="S53"/>
  <c r="S54"/>
  <c r="S55"/>
  <c r="S56"/>
  <c r="S57"/>
  <c r="S58"/>
  <c r="S59"/>
  <c r="S60"/>
  <c r="S62"/>
  <c r="S63"/>
  <c r="S64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7"/>
  <c r="S98"/>
  <c r="S99"/>
  <c r="S100"/>
  <c r="S101"/>
  <c r="S102"/>
  <c r="S103"/>
  <c r="S104"/>
  <c r="S105"/>
  <c r="S106"/>
  <c r="S107"/>
  <c r="S108"/>
  <c r="S109"/>
  <c r="S110"/>
  <c r="S111"/>
  <c r="S112"/>
  <c r="S117"/>
  <c r="S118"/>
  <c r="S119"/>
  <c r="S120"/>
  <c r="S121"/>
  <c r="S122"/>
  <c r="S130"/>
  <c r="S132"/>
  <c r="S133"/>
  <c r="S134"/>
  <c r="S135"/>
  <c r="S136"/>
  <c r="S43"/>
  <c r="S29"/>
  <c r="S30"/>
  <c r="S31"/>
  <c r="S32"/>
  <c r="S33"/>
  <c r="S34"/>
  <c r="S35"/>
  <c r="S36"/>
  <c r="S37"/>
  <c r="S38"/>
  <c r="S39"/>
  <c r="S26"/>
  <c r="S27"/>
  <c r="S28"/>
  <c r="H45"/>
  <c r="R45" s="1"/>
  <c r="H137"/>
  <c r="G137"/>
  <c r="F137"/>
  <c r="Q137" s="1"/>
  <c r="H136"/>
  <c r="G136"/>
  <c r="F136"/>
  <c r="Q136" s="1"/>
  <c r="H135"/>
  <c r="G135"/>
  <c r="G134" s="1"/>
  <c r="G133" s="1"/>
  <c r="G132" s="1"/>
  <c r="F135"/>
  <c r="P134"/>
  <c r="O134"/>
  <c r="N134"/>
  <c r="N133" s="1"/>
  <c r="N132" s="1"/>
  <c r="M134"/>
  <c r="M133" s="1"/>
  <c r="M132" s="1"/>
  <c r="L134"/>
  <c r="L133" s="1"/>
  <c r="L132" s="1"/>
  <c r="K134"/>
  <c r="J134"/>
  <c r="I134"/>
  <c r="I133" s="1"/>
  <c r="I132" s="1"/>
  <c r="E134"/>
  <c r="E133" s="1"/>
  <c r="E132" s="1"/>
  <c r="D134"/>
  <c r="D133" s="1"/>
  <c r="D132" s="1"/>
  <c r="P133"/>
  <c r="P132" s="1"/>
  <c r="O133"/>
  <c r="K133"/>
  <c r="K132" s="1"/>
  <c r="J133"/>
  <c r="J132" s="1"/>
  <c r="O132"/>
  <c r="H131"/>
  <c r="R131" s="1"/>
  <c r="F131"/>
  <c r="H130"/>
  <c r="F130"/>
  <c r="P129"/>
  <c r="P128" s="1"/>
  <c r="P127" s="1"/>
  <c r="O129"/>
  <c r="N129"/>
  <c r="M129"/>
  <c r="L129"/>
  <c r="K129"/>
  <c r="K128" s="1"/>
  <c r="K127" s="1"/>
  <c r="K126" s="1"/>
  <c r="K125" s="1"/>
  <c r="K124" s="1"/>
  <c r="K123" s="1"/>
  <c r="J129"/>
  <c r="J128" s="1"/>
  <c r="J127" s="1"/>
  <c r="J126" s="1"/>
  <c r="J125" s="1"/>
  <c r="J124" s="1"/>
  <c r="J123" s="1"/>
  <c r="I129"/>
  <c r="G129"/>
  <c r="G128" s="1"/>
  <c r="G127" s="1"/>
  <c r="G126" s="1"/>
  <c r="G125" s="1"/>
  <c r="G124" s="1"/>
  <c r="G123" s="1"/>
  <c r="E129"/>
  <c r="E128" s="1"/>
  <c r="E127" s="1"/>
  <c r="D129"/>
  <c r="D128" s="1"/>
  <c r="D127" s="1"/>
  <c r="O128"/>
  <c r="O127" s="1"/>
  <c r="O126" s="1"/>
  <c r="O125" s="1"/>
  <c r="O124" s="1"/>
  <c r="O123" s="1"/>
  <c r="N128"/>
  <c r="M128"/>
  <c r="M127" s="1"/>
  <c r="L128"/>
  <c r="L127" s="1"/>
  <c r="I128"/>
  <c r="I127" s="1"/>
  <c r="N127"/>
  <c r="H122"/>
  <c r="G122"/>
  <c r="F122"/>
  <c r="H121"/>
  <c r="G121"/>
  <c r="F121"/>
  <c r="H120"/>
  <c r="G120"/>
  <c r="G119" s="1"/>
  <c r="D120"/>
  <c r="P119"/>
  <c r="O119"/>
  <c r="N119"/>
  <c r="M119"/>
  <c r="L119"/>
  <c r="K119"/>
  <c r="J119"/>
  <c r="I119"/>
  <c r="E119"/>
  <c r="H118"/>
  <c r="G118"/>
  <c r="F118"/>
  <c r="H117"/>
  <c r="G117"/>
  <c r="F117"/>
  <c r="H116"/>
  <c r="F116"/>
  <c r="H115"/>
  <c r="D115"/>
  <c r="F115" s="1"/>
  <c r="P114"/>
  <c r="P113" s="1"/>
  <c r="O114"/>
  <c r="N114"/>
  <c r="N113" s="1"/>
  <c r="M114"/>
  <c r="M113" s="1"/>
  <c r="L114"/>
  <c r="K114"/>
  <c r="K113" s="1"/>
  <c r="J114"/>
  <c r="I114"/>
  <c r="I113" s="1"/>
  <c r="E114"/>
  <c r="L113"/>
  <c r="H112"/>
  <c r="F112"/>
  <c r="H111"/>
  <c r="F111"/>
  <c r="H110"/>
  <c r="F110"/>
  <c r="H109"/>
  <c r="F109"/>
  <c r="P108"/>
  <c r="O108"/>
  <c r="N108"/>
  <c r="M108"/>
  <c r="L108"/>
  <c r="K108"/>
  <c r="J108"/>
  <c r="I108"/>
  <c r="G108"/>
  <c r="E108"/>
  <c r="E97" s="1"/>
  <c r="D108"/>
  <c r="H107"/>
  <c r="G107"/>
  <c r="F107"/>
  <c r="H106"/>
  <c r="G106"/>
  <c r="F106"/>
  <c r="Q106"/>
  <c r="H105"/>
  <c r="G105"/>
  <c r="F105"/>
  <c r="Q105" s="1"/>
  <c r="H104"/>
  <c r="G104"/>
  <c r="F104"/>
  <c r="H103"/>
  <c r="G103"/>
  <c r="F103"/>
  <c r="Q103" s="1"/>
  <c r="H102"/>
  <c r="G102"/>
  <c r="F102"/>
  <c r="F98" s="1"/>
  <c r="Q102"/>
  <c r="H101"/>
  <c r="F101"/>
  <c r="H100"/>
  <c r="G100"/>
  <c r="F100"/>
  <c r="Q100" s="1"/>
  <c r="H99"/>
  <c r="F99"/>
  <c r="P98"/>
  <c r="P97" s="1"/>
  <c r="O98"/>
  <c r="O97" s="1"/>
  <c r="N98"/>
  <c r="N97" s="1"/>
  <c r="M98"/>
  <c r="L98"/>
  <c r="K98"/>
  <c r="J98"/>
  <c r="J97" s="1"/>
  <c r="I98"/>
  <c r="E98"/>
  <c r="D98"/>
  <c r="M97"/>
  <c r="L97"/>
  <c r="I97"/>
  <c r="H95"/>
  <c r="G95"/>
  <c r="F95"/>
  <c r="H94"/>
  <c r="G94"/>
  <c r="F94"/>
  <c r="Q94" s="1"/>
  <c r="H93"/>
  <c r="G93"/>
  <c r="F93"/>
  <c r="Q93" s="1"/>
  <c r="H92"/>
  <c r="G92"/>
  <c r="F92"/>
  <c r="Q92"/>
  <c r="H91"/>
  <c r="G91"/>
  <c r="F91"/>
  <c r="Q91" s="1"/>
  <c r="H90"/>
  <c r="G90"/>
  <c r="F90"/>
  <c r="H89"/>
  <c r="G89"/>
  <c r="F89"/>
  <c r="H88"/>
  <c r="G88"/>
  <c r="F88"/>
  <c r="Q88" s="1"/>
  <c r="H87"/>
  <c r="G87"/>
  <c r="F87"/>
  <c r="H86"/>
  <c r="G86"/>
  <c r="F86"/>
  <c r="H85"/>
  <c r="G85"/>
  <c r="F85"/>
  <c r="Q85" s="1"/>
  <c r="H84"/>
  <c r="G84"/>
  <c r="F84"/>
  <c r="Q84"/>
  <c r="H83"/>
  <c r="G83"/>
  <c r="F83"/>
  <c r="H82"/>
  <c r="G82"/>
  <c r="F82"/>
  <c r="H81"/>
  <c r="G81"/>
  <c r="F81"/>
  <c r="H80"/>
  <c r="G80"/>
  <c r="F80"/>
  <c r="H79"/>
  <c r="G79"/>
  <c r="F79"/>
  <c r="H78"/>
  <c r="G78"/>
  <c r="F78"/>
  <c r="H77"/>
  <c r="G77"/>
  <c r="F77"/>
  <c r="H76"/>
  <c r="G76"/>
  <c r="F76"/>
  <c r="Q76" s="1"/>
  <c r="H75"/>
  <c r="G75"/>
  <c r="F75"/>
  <c r="H74"/>
  <c r="G74"/>
  <c r="F74"/>
  <c r="H73"/>
  <c r="G73"/>
  <c r="F73"/>
  <c r="H72"/>
  <c r="G72"/>
  <c r="F72"/>
  <c r="H71"/>
  <c r="G71"/>
  <c r="F71"/>
  <c r="H70"/>
  <c r="G70"/>
  <c r="F70"/>
  <c r="H69"/>
  <c r="G69"/>
  <c r="F69"/>
  <c r="H68"/>
  <c r="G68"/>
  <c r="F68"/>
  <c r="Q68"/>
  <c r="H67"/>
  <c r="G67"/>
  <c r="F67"/>
  <c r="H66"/>
  <c r="G66"/>
  <c r="F66"/>
  <c r="H65"/>
  <c r="R65" s="1"/>
  <c r="G65"/>
  <c r="F65"/>
  <c r="H64"/>
  <c r="G64"/>
  <c r="F64"/>
  <c r="H63"/>
  <c r="G63"/>
  <c r="F63"/>
  <c r="H62"/>
  <c r="G62"/>
  <c r="F62"/>
  <c r="F61" s="1"/>
  <c r="P61"/>
  <c r="O61"/>
  <c r="O48" s="1"/>
  <c r="O47" s="1"/>
  <c r="N61"/>
  <c r="N21" s="1"/>
  <c r="M61"/>
  <c r="M21" s="1"/>
  <c r="L61"/>
  <c r="K61"/>
  <c r="J61"/>
  <c r="I61"/>
  <c r="I21" s="1"/>
  <c r="E61"/>
  <c r="D61"/>
  <c r="H60"/>
  <c r="G60"/>
  <c r="F60"/>
  <c r="Q60" s="1"/>
  <c r="H59"/>
  <c r="G59"/>
  <c r="F59"/>
  <c r="H58"/>
  <c r="G58"/>
  <c r="F58"/>
  <c r="H57"/>
  <c r="G57"/>
  <c r="F57"/>
  <c r="H56"/>
  <c r="G56"/>
  <c r="F56"/>
  <c r="H55"/>
  <c r="G55"/>
  <c r="F55"/>
  <c r="Q55" s="1"/>
  <c r="H54"/>
  <c r="G54"/>
  <c r="F54"/>
  <c r="H53"/>
  <c r="G53"/>
  <c r="F53"/>
  <c r="H52"/>
  <c r="G52"/>
  <c r="F52"/>
  <c r="Q52" s="1"/>
  <c r="H51"/>
  <c r="G51"/>
  <c r="F51"/>
  <c r="H50"/>
  <c r="G50"/>
  <c r="F50"/>
  <c r="F49" s="1"/>
  <c r="P49"/>
  <c r="O49"/>
  <c r="N49"/>
  <c r="M49"/>
  <c r="L49"/>
  <c r="K49"/>
  <c r="J49"/>
  <c r="J48" s="1"/>
  <c r="J47" s="1"/>
  <c r="I49"/>
  <c r="E49"/>
  <c r="D49"/>
  <c r="D48" s="1"/>
  <c r="D47" s="1"/>
  <c r="K48"/>
  <c r="K47" s="1"/>
  <c r="G45"/>
  <c r="F45"/>
  <c r="H43"/>
  <c r="G43"/>
  <c r="G42" s="1"/>
  <c r="G41" s="1"/>
  <c r="G40" s="1"/>
  <c r="F43"/>
  <c r="F42" s="1"/>
  <c r="F41" s="1"/>
  <c r="F40" s="1"/>
  <c r="O42"/>
  <c r="N42"/>
  <c r="M42"/>
  <c r="M41" s="1"/>
  <c r="M40" s="1"/>
  <c r="L42"/>
  <c r="L41" s="1"/>
  <c r="L40" s="1"/>
  <c r="K42"/>
  <c r="K41" s="1"/>
  <c r="K40" s="1"/>
  <c r="J42"/>
  <c r="I42"/>
  <c r="I41" s="1"/>
  <c r="I40" s="1"/>
  <c r="E42"/>
  <c r="E41" s="1"/>
  <c r="E40" s="1"/>
  <c r="D42"/>
  <c r="D41" s="1"/>
  <c r="D40" s="1"/>
  <c r="O41"/>
  <c r="N41"/>
  <c r="J41"/>
  <c r="J40" s="1"/>
  <c r="O40"/>
  <c r="N40"/>
  <c r="H39"/>
  <c r="G39"/>
  <c r="F39"/>
  <c r="Q39" s="1"/>
  <c r="H38"/>
  <c r="G38"/>
  <c r="F38"/>
  <c r="F37" s="1"/>
  <c r="F36" s="1"/>
  <c r="P37"/>
  <c r="O37"/>
  <c r="O36" s="1"/>
  <c r="N37"/>
  <c r="N36" s="1"/>
  <c r="M37"/>
  <c r="L37"/>
  <c r="K37"/>
  <c r="K36" s="1"/>
  <c r="J37"/>
  <c r="J36" s="1"/>
  <c r="I37"/>
  <c r="I36" s="1"/>
  <c r="E37"/>
  <c r="D37"/>
  <c r="D36" s="1"/>
  <c r="P36"/>
  <c r="M36"/>
  <c r="L36"/>
  <c r="E36"/>
  <c r="H35"/>
  <c r="G35"/>
  <c r="F35"/>
  <c r="H34"/>
  <c r="G34"/>
  <c r="F34"/>
  <c r="Q34" s="1"/>
  <c r="H33"/>
  <c r="G33"/>
  <c r="F33"/>
  <c r="H32"/>
  <c r="G32"/>
  <c r="G28" s="1"/>
  <c r="F32"/>
  <c r="H31"/>
  <c r="G31"/>
  <c r="F31"/>
  <c r="Q31" s="1"/>
  <c r="H30"/>
  <c r="G30"/>
  <c r="F30"/>
  <c r="H29"/>
  <c r="G29"/>
  <c r="F29"/>
  <c r="F28" s="1"/>
  <c r="P28"/>
  <c r="P27" s="1"/>
  <c r="P26" s="1"/>
  <c r="O28"/>
  <c r="O27" s="1"/>
  <c r="N28"/>
  <c r="M28"/>
  <c r="M27" s="1"/>
  <c r="M26" s="1"/>
  <c r="M25" s="1"/>
  <c r="M24" s="1"/>
  <c r="M23" s="1"/>
  <c r="L28"/>
  <c r="L27" s="1"/>
  <c r="L26" s="1"/>
  <c r="K28"/>
  <c r="K27" s="1"/>
  <c r="J28"/>
  <c r="J27" s="1"/>
  <c r="I28"/>
  <c r="I20" s="1"/>
  <c r="I19" s="1"/>
  <c r="E28"/>
  <c r="E27" s="1"/>
  <c r="D28"/>
  <c r="D27" s="1"/>
  <c r="D26" s="1"/>
  <c r="N27"/>
  <c r="C18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B18"/>
  <c r="Q38"/>
  <c r="Q43"/>
  <c r="E48"/>
  <c r="E47" s="1"/>
  <c r="M48"/>
  <c r="M47" s="1"/>
  <c r="Q62"/>
  <c r="J21"/>
  <c r="H129"/>
  <c r="S129" s="1"/>
  <c r="Q131" l="1"/>
  <c r="Q129" s="1"/>
  <c r="Q128" s="1"/>
  <c r="Q127" s="1"/>
  <c r="Q126" s="1"/>
  <c r="Q125" s="1"/>
  <c r="Q124" s="1"/>
  <c r="Q123" s="1"/>
  <c r="P21"/>
  <c r="S131"/>
  <c r="S115"/>
  <c r="R115"/>
  <c r="S65"/>
  <c r="S45"/>
  <c r="S116"/>
  <c r="P96"/>
  <c r="P25"/>
  <c r="P42"/>
  <c r="P41" s="1"/>
  <c r="P40" s="1"/>
  <c r="N126"/>
  <c r="N125" s="1"/>
  <c r="N124" s="1"/>
  <c r="N123" s="1"/>
  <c r="P126"/>
  <c r="P125" s="1"/>
  <c r="P124" s="1"/>
  <c r="P123" s="1"/>
  <c r="L25"/>
  <c r="N26"/>
  <c r="N25" s="1"/>
  <c r="E126"/>
  <c r="E125" s="1"/>
  <c r="E124" s="1"/>
  <c r="E123" s="1"/>
  <c r="K26"/>
  <c r="K25" s="1"/>
  <c r="K24" s="1"/>
  <c r="K23" s="1"/>
  <c r="K22" s="1"/>
  <c r="E96"/>
  <c r="D114"/>
  <c r="D126"/>
  <c r="D125" s="1"/>
  <c r="D124" s="1"/>
  <c r="D123" s="1"/>
  <c r="O20"/>
  <c r="Q30"/>
  <c r="G37"/>
  <c r="G36" s="1"/>
  <c r="Q50"/>
  <c r="Q54"/>
  <c r="Q57"/>
  <c r="Q75"/>
  <c r="Q78"/>
  <c r="Q37"/>
  <c r="Q36" s="1"/>
  <c r="Q33"/>
  <c r="H37"/>
  <c r="I48"/>
  <c r="I47" s="1"/>
  <c r="Q72"/>
  <c r="Q81"/>
  <c r="E113"/>
  <c r="H49"/>
  <c r="J26"/>
  <c r="J25" s="1"/>
  <c r="D97"/>
  <c r="J113"/>
  <c r="G49"/>
  <c r="E21"/>
  <c r="K21"/>
  <c r="G61"/>
  <c r="G21" s="1"/>
  <c r="O21"/>
  <c r="K20"/>
  <c r="K19" s="1"/>
  <c r="Q117"/>
  <c r="Q114" s="1"/>
  <c r="E20"/>
  <c r="E19" s="1"/>
  <c r="R42"/>
  <c r="R41" s="1"/>
  <c r="R40" s="1"/>
  <c r="Q58"/>
  <c r="Q70"/>
  <c r="J96"/>
  <c r="I27"/>
  <c r="I26" s="1"/>
  <c r="I25" s="1"/>
  <c r="I24" s="1"/>
  <c r="I23" s="1"/>
  <c r="M20"/>
  <c r="H42"/>
  <c r="S42" s="1"/>
  <c r="Q42"/>
  <c r="Q41" s="1"/>
  <c r="Q40" s="1"/>
  <c r="Q67"/>
  <c r="Q73"/>
  <c r="K97"/>
  <c r="K96" s="1"/>
  <c r="Q107"/>
  <c r="Q112"/>
  <c r="G114"/>
  <c r="G113" s="1"/>
  <c r="L126"/>
  <c r="L125" s="1"/>
  <c r="L124" s="1"/>
  <c r="L123" s="1"/>
  <c r="D25"/>
  <c r="D24" s="1"/>
  <c r="D23" s="1"/>
  <c r="O26"/>
  <c r="O25" s="1"/>
  <c r="O24" s="1"/>
  <c r="O23" s="1"/>
  <c r="Q35"/>
  <c r="Q53"/>
  <c r="Q83"/>
  <c r="Q86"/>
  <c r="Q104"/>
  <c r="O113"/>
  <c r="O96" s="1"/>
  <c r="Q122"/>
  <c r="M126"/>
  <c r="M125" s="1"/>
  <c r="M124" s="1"/>
  <c r="M123" s="1"/>
  <c r="I96"/>
  <c r="E26"/>
  <c r="E25" s="1"/>
  <c r="E24" s="1"/>
  <c r="E23" s="1"/>
  <c r="L20"/>
  <c r="L19" s="1"/>
  <c r="Q32"/>
  <c r="P48"/>
  <c r="P47" s="1"/>
  <c r="P24" s="1"/>
  <c r="P23" s="1"/>
  <c r="Q77"/>
  <c r="Q80"/>
  <c r="Q89"/>
  <c r="Q118"/>
  <c r="Q135"/>
  <c r="Q134" s="1"/>
  <c r="Q133" s="1"/>
  <c r="Q132" s="1"/>
  <c r="N48"/>
  <c r="N47" s="1"/>
  <c r="N24" s="1"/>
  <c r="N23" s="1"/>
  <c r="H61"/>
  <c r="S61" s="1"/>
  <c r="H128"/>
  <c r="S128" s="1"/>
  <c r="H98"/>
  <c r="Q98"/>
  <c r="I126"/>
  <c r="I125" s="1"/>
  <c r="I124" s="1"/>
  <c r="I123" s="1"/>
  <c r="G27"/>
  <c r="G26" s="1"/>
  <c r="G25" s="1"/>
  <c r="H28"/>
  <c r="J24"/>
  <c r="J23" s="1"/>
  <c r="J22" s="1"/>
  <c r="L96"/>
  <c r="F114"/>
  <c r="Q121"/>
  <c r="F27"/>
  <c r="F26" s="1"/>
  <c r="F25" s="1"/>
  <c r="L48"/>
  <c r="L47" s="1"/>
  <c r="L24" s="1"/>
  <c r="L23" s="1"/>
  <c r="L21"/>
  <c r="H108"/>
  <c r="H119"/>
  <c r="R119"/>
  <c r="F129"/>
  <c r="F128" s="1"/>
  <c r="F127" s="1"/>
  <c r="F126" s="1"/>
  <c r="F125" s="1"/>
  <c r="F124" s="1"/>
  <c r="F123" s="1"/>
  <c r="M19"/>
  <c r="F48"/>
  <c r="F47" s="1"/>
  <c r="Q51"/>
  <c r="Q56"/>
  <c r="Q59"/>
  <c r="Q63"/>
  <c r="Q71"/>
  <c r="Q74"/>
  <c r="Q79"/>
  <c r="Q82"/>
  <c r="Q87"/>
  <c r="Q90"/>
  <c r="Q95"/>
  <c r="N96"/>
  <c r="F108"/>
  <c r="D119"/>
  <c r="F120"/>
  <c r="F97"/>
  <c r="R108"/>
  <c r="G48"/>
  <c r="G47" s="1"/>
  <c r="H97"/>
  <c r="N20"/>
  <c r="N19" s="1"/>
  <c r="Q29"/>
  <c r="Q28" s="1"/>
  <c r="M96"/>
  <c r="M22" s="1"/>
  <c r="G98"/>
  <c r="G97" s="1"/>
  <c r="G96" s="1"/>
  <c r="Q110"/>
  <c r="R114"/>
  <c r="R129"/>
  <c r="R128" s="1"/>
  <c r="R127" s="1"/>
  <c r="H134"/>
  <c r="D20"/>
  <c r="R37"/>
  <c r="R36" s="1"/>
  <c r="Q109"/>
  <c r="Q108" s="1"/>
  <c r="F134"/>
  <c r="F133" s="1"/>
  <c r="F132" s="1"/>
  <c r="R134"/>
  <c r="R133" s="1"/>
  <c r="R132" s="1"/>
  <c r="H127"/>
  <c r="S127" s="1"/>
  <c r="H114"/>
  <c r="S114" s="1"/>
  <c r="J20"/>
  <c r="J19" s="1"/>
  <c r="P22" l="1"/>
  <c r="P20"/>
  <c r="P19" s="1"/>
  <c r="O22"/>
  <c r="E22"/>
  <c r="H41"/>
  <c r="S41" s="1"/>
  <c r="I22"/>
  <c r="H36"/>
  <c r="R126"/>
  <c r="R125" s="1"/>
  <c r="R124" s="1"/>
  <c r="R123" s="1"/>
  <c r="O19"/>
  <c r="N22"/>
  <c r="H48"/>
  <c r="Q61"/>
  <c r="Q21" s="1"/>
  <c r="L22"/>
  <c r="Q97"/>
  <c r="R98"/>
  <c r="R97" s="1"/>
  <c r="R113"/>
  <c r="R61"/>
  <c r="R21" s="1"/>
  <c r="R28"/>
  <c r="F24"/>
  <c r="F23" s="1"/>
  <c r="G24"/>
  <c r="G23" s="1"/>
  <c r="G22" s="1"/>
  <c r="H113"/>
  <c r="S113" s="1"/>
  <c r="D113"/>
  <c r="D96" s="1"/>
  <c r="D22" s="1"/>
  <c r="D21"/>
  <c r="D19" s="1"/>
  <c r="H133"/>
  <c r="Q27"/>
  <c r="Q26" s="1"/>
  <c r="Q25" s="1"/>
  <c r="Q20"/>
  <c r="Q120"/>
  <c r="Q119" s="1"/>
  <c r="Q113" s="1"/>
  <c r="F119"/>
  <c r="F113" s="1"/>
  <c r="F96" s="1"/>
  <c r="H27"/>
  <c r="H20"/>
  <c r="S20" s="1"/>
  <c r="F20"/>
  <c r="R49"/>
  <c r="Q49"/>
  <c r="H21"/>
  <c r="S21" s="1"/>
  <c r="G20"/>
  <c r="G19" s="1"/>
  <c r="H47" l="1"/>
  <c r="S47" s="1"/>
  <c r="S48"/>
  <c r="R96"/>
  <c r="H40"/>
  <c r="S40" s="1"/>
  <c r="R48"/>
  <c r="R47" s="1"/>
  <c r="Q48"/>
  <c r="Q47" s="1"/>
  <c r="Q24" s="1"/>
  <c r="Q23" s="1"/>
  <c r="H19"/>
  <c r="S19" s="1"/>
  <c r="H132"/>
  <c r="Q19"/>
  <c r="F21"/>
  <c r="F19" s="1"/>
  <c r="H96"/>
  <c r="S96" s="1"/>
  <c r="Q96"/>
  <c r="R20"/>
  <c r="R19" s="1"/>
  <c r="R27"/>
  <c r="R26" s="1"/>
  <c r="R25" s="1"/>
  <c r="H26"/>
  <c r="F22"/>
  <c r="R24" l="1"/>
  <c r="R23" s="1"/>
  <c r="R22" s="1"/>
  <c r="Q22"/>
  <c r="H25"/>
  <c r="S25" s="1"/>
  <c r="H126"/>
  <c r="S126" s="1"/>
  <c r="H125" l="1"/>
  <c r="S125" s="1"/>
  <c r="H24"/>
  <c r="S24" s="1"/>
  <c r="H23" l="1"/>
  <c r="S23" s="1"/>
  <c r="H124"/>
  <c r="S124" s="1"/>
  <c r="H123" l="1"/>
  <c r="S123" s="1"/>
  <c r="H22"/>
  <c r="S22" s="1"/>
</calcChain>
</file>

<file path=xl/sharedStrings.xml><?xml version="1.0" encoding="utf-8"?>
<sst xmlns="http://schemas.openxmlformats.org/spreadsheetml/2006/main" count="504" uniqueCount="333">
  <si>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</si>
  <si>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</si>
  <si>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</si>
  <si>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</si>
  <si>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</si>
  <si>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</si>
  <si>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indexed="8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</si>
  <si>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</si>
  <si>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</si>
  <si>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</si>
  <si>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</si>
  <si>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</si>
  <si>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01.01.2018 года (года N), млн. рублей 
(с НДС) </t>
  </si>
  <si>
    <t xml:space="preserve">Остаток финансирования капитальных вложений 
на  01.01.2018 года (года N)  в прогнозных ценах соответствующих лет,  млн. рублей (с НДС) </t>
  </si>
  <si>
    <t>Финансирование капитальных вложений 2018 (года N),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</si>
  <si>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</si>
  <si>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</si>
  <si>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</si>
  <si>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</si>
  <si>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</si>
  <si>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</si>
  <si>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</si>
  <si>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</si>
  <si>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</si>
  <si>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</si>
  <si>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</si>
  <si>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</si>
  <si>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</si>
  <si>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</si>
  <si>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</si>
  <si>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</si>
  <si>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</si>
  <si>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</si>
  <si>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</si>
  <si>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</si>
  <si>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</si>
  <si>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</si>
  <si>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</si>
  <si>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</si>
  <si>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</si>
  <si>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</si>
  <si>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</si>
  <si>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</si>
  <si>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</si>
  <si>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</si>
  <si>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</si>
  <si>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</si>
  <si>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</si>
  <si>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</si>
  <si>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</si>
  <si>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</si>
  <si>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</si>
  <si>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</si>
  <si>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</si>
  <si>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</si>
  <si>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</si>
  <si>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</si>
  <si>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</si>
  <si>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</si>
  <si>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</si>
  <si>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</si>
  <si>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</si>
  <si>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</si>
  <si>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</si>
  <si>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</si>
  <si>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</si>
  <si>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</si>
  <si>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</si>
  <si>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</si>
  <si>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</si>
  <si>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</si>
  <si>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</si>
  <si>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</si>
  <si>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</si>
  <si>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</si>
  <si>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</si>
  <si>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</si>
  <si>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</si>
  <si>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</si>
  <si>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</si>
  <si>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</si>
  <si>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</si>
  <si>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</si>
  <si>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</si>
  <si>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</si>
  <si>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</si>
  <si>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</si>
  <si>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</si>
  <si>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</si>
  <si>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</si>
  <si>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</si>
  <si>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</si>
  <si>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</si>
  <si>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</si>
  <si>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</si>
  <si>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</si>
  <si>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</si>
  <si>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</si>
  <si>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</si>
  <si>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</si>
  <si>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</si>
  <si>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</si>
  <si>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</si>
  <si>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</si>
  <si>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</si>
  <si>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</si>
  <si>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</si>
  <si>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</si>
  <si>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</si>
  <si>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</si>
  <si>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</si>
  <si>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</si>
  <si>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</si>
  <si>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</si>
  <si>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</si>
  <si>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</si>
  <si>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</si>
  <si>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</si>
  <si>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</si>
  <si>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</si>
  <si>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</si>
  <si>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</si>
  <si>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</si>
  <si>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</si>
  <si>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</si>
  <si>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</si>
  <si>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</si>
  <si>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</si>
  <si>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</si>
  <si>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</si>
  <si>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</si>
  <si>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</si>
  <si>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</si>
  <si>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</si>
  <si>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</si>
  <si>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</si>
  <si>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</si>
  <si>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r>
      <rPr>
        <b/>
        <sz val="12"/>
        <color indexed="10"/>
        <rFont val="Times New Roman"/>
        <family val="1"/>
        <charset val="204"/>
      </rPr>
      <t xml:space="preserve">РП-1 г.Заполярный. </t>
    </r>
    <r>
      <rPr>
        <sz val="12"/>
        <color indexed="10"/>
        <rFont val="Times New Roman"/>
        <family val="1"/>
        <charset val="204"/>
      </rPr>
      <t>Замена масляных выключателей ВМП-10 на вакуумный ВВ-TEL 5 шт.</t>
    </r>
  </si>
  <si>
    <t>I_ПрЗ_РП1_111232.03</t>
  </si>
  <si>
    <t>1.1.1.2.3.2.4.</t>
  </si>
  <si>
    <r>
      <rPr>
        <b/>
        <sz val="12"/>
        <color indexed="10"/>
        <rFont val="Times New Roman"/>
        <family val="1"/>
        <charset val="204"/>
      </rPr>
      <t>ПС-26 г.Заполярный.</t>
    </r>
    <r>
      <rPr>
        <sz val="12"/>
        <color indexed="1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</si>
  <si>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</t>
  </si>
  <si>
    <t>1.1.1.2.3.2.5.</t>
  </si>
  <si>
    <r>
      <rPr>
        <b/>
        <sz val="12"/>
        <color indexed="10"/>
        <rFont val="Times New Roman"/>
        <family val="1"/>
        <charset val="204"/>
      </rPr>
      <t>РП-4 г.Заполярный.</t>
    </r>
    <r>
      <rPr>
        <sz val="12"/>
        <color indexed="1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</si>
  <si>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</si>
  <si>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</si>
  <si>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</si>
  <si>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</si>
  <si>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</si>
  <si>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</si>
  <si>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</si>
  <si>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1.1.1.2.3.2.8.</t>
  </si>
  <si>
    <r>
      <rPr>
        <b/>
        <sz val="12"/>
        <color indexed="10"/>
        <rFont val="Times New Roman"/>
        <family val="1"/>
        <charset val="204"/>
      </rPr>
      <t>РП-2 г.Заполярный.</t>
    </r>
    <r>
      <rPr>
        <sz val="12"/>
        <color indexed="1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</si>
  <si>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</si>
  <si>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</si>
  <si>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</si>
  <si>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</si>
  <si>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</si>
  <si>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</si>
  <si>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</si>
  <si>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</si>
  <si>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</si>
  <si>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</si>
  <si>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</si>
  <si>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</si>
  <si>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</si>
  <si>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</si>
  <si>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</si>
  <si>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</si>
  <si>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</si>
  <si>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</si>
  <si>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</si>
  <si>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</si>
  <si>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</si>
  <si>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</si>
  <si>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</si>
  <si>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</si>
  <si>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</si>
  <si>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</si>
  <si>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</si>
  <si>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</si>
  <si>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</si>
  <si>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</si>
  <si>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</si>
  <si>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</si>
  <si>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</si>
  <si>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</si>
  <si>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</si>
  <si>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</si>
  <si>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</si>
  <si>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</si>
  <si>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</si>
  <si>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</si>
  <si>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</si>
  <si>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</si>
  <si>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</si>
  <si>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</si>
  <si>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</si>
  <si>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</si>
  <si>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t>1.1.1.2.3.2.24.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</si>
  <si>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</si>
  <si>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</si>
  <si>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t>1.1.1.2.3.2.25.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</si>
  <si>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</si>
  <si>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</si>
  <si>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t>1.1.1.2.3.2.26.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</si>
  <si>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</si>
  <si>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</si>
  <si>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t>1.1.1.2.3.2.27.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</si>
  <si>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</si>
  <si>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</si>
  <si>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</si>
  <si>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</si>
  <si>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</si>
  <si>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</si>
  <si>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</si>
  <si>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</si>
  <si>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</si>
  <si>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</si>
  <si>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</si>
  <si>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</si>
  <si>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</si>
  <si>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</si>
  <si>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</si>
  <si>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</si>
  <si>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</si>
  <si>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t>1.1.1.2.3.2.33.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</si>
  <si>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</si>
  <si>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</si>
  <si>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t>1.1.1.2.3.2.34.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</si>
  <si>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</si>
  <si>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</si>
  <si>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</si>
  <si>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</si>
  <si>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</si>
  <si>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</si>
  <si>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</si>
  <si>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</si>
  <si>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</si>
  <si>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</si>
  <si>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</si>
  <si>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</si>
  <si>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</si>
  <si>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</si>
  <si>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</si>
  <si>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</si>
  <si>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</si>
  <si>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</si>
  <si>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</si>
  <si>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</si>
  <si>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</si>
  <si>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</si>
  <si>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</si>
  <si>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</si>
  <si>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</si>
  <si>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</si>
  <si>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</si>
  <si>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</si>
  <si>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</si>
  <si>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</si>
  <si>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</si>
  <si>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</si>
  <si>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</si>
  <si>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</si>
  <si>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</si>
  <si>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</si>
  <si>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</si>
  <si>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</si>
  <si>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</si>
  <si>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</si>
  <si>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</si>
  <si>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</si>
  <si>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</si>
  <si>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</si>
  <si>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уточнение стоимости по результатам закупочных процедур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</si>
  <si>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</si>
  <si>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</si>
  <si>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</si>
  <si>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</si>
  <si>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</si>
  <si>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</si>
  <si>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</si>
  <si>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</si>
  <si>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</si>
  <si>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</si>
  <si>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</si>
  <si>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</si>
  <si>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</si>
  <si>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</si>
  <si>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</si>
  <si>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</si>
  <si>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</si>
  <si>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</si>
  <si>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</si>
  <si>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</si>
  <si>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</si>
  <si>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</si>
  <si>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</si>
  <si>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</si>
  <si>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</si>
  <si>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</si>
  <si>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</si>
  <si>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</si>
  <si>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</si>
  <si>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</si>
  <si>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</si>
  <si>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</si>
  <si>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</si>
  <si>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</si>
  <si>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</si>
  <si>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</si>
  <si>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</si>
  <si>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</si>
  <si>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</si>
  <si>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</si>
  <si>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</si>
  <si>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</si>
  <si>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</si>
  <si>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</si>
  <si>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</si>
  <si>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</si>
  <si>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</si>
  <si>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</si>
  <si>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</si>
  <si>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</si>
  <si>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</si>
  <si>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</si>
  <si>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</si>
  <si>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</si>
  <si>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</si>
  <si>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 xml:space="preserve">выполнено хоз.способом </t>
  </si>
  <si>
    <t>Год раскрытия информации: 2019 год</t>
  </si>
  <si>
    <t>за 4 квартал 2018 года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</si>
</sst>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#,##0.000_ ;\-#,##0.000\ 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9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1" fillId="0" borderId="0"/>
    <xf numFmtId="0" fontId="22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37" fillId="0" borderId="0"/>
    <xf numFmtId="0" fontId="1" fillId="0" borderId="0"/>
    <xf numFmtId="0" fontId="3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22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142">
    <xf numFmtId="0" fontId="0" fillId="0" borderId="0" xfId="0"/>
    <xf numFmtId="0" fontId="1" fillId="0" borderId="0" xfId="42" applyFont="1"/>
    <xf numFmtId="0" fontId="1" fillId="24" borderId="0" xfId="42" applyFont="1" applyFill="1"/>
    <xf numFmtId="0" fontId="2" fillId="0" borderId="0" xfId="42" applyFont="1" applyAlignment="1">
      <alignment horizontal="right" vertical="center"/>
    </xf>
    <xf numFmtId="0" fontId="1" fillId="0" borderId="0" xfId="42" applyFont="1" applyAlignment="1">
      <alignment horizontal="right"/>
    </xf>
    <xf numFmtId="0" fontId="2" fillId="0" borderId="0" xfId="42" applyFont="1" applyAlignment="1">
      <alignment horizontal="right"/>
    </xf>
    <xf numFmtId="0" fontId="2" fillId="0" borderId="0" xfId="42" applyFont="1" applyFill="1" applyBorder="1" applyAlignment="1">
      <alignment horizontal="center"/>
    </xf>
    <xf numFmtId="0" fontId="2" fillId="0" borderId="0" xfId="42" applyFont="1" applyFill="1" applyBorder="1" applyAlignment="1"/>
    <xf numFmtId="0" fontId="1" fillId="0" borderId="0" xfId="42" applyFont="1" applyBorder="1"/>
    <xf numFmtId="0" fontId="2" fillId="0" borderId="0" xfId="42" applyFont="1" applyFill="1" applyAlignment="1">
      <alignment wrapText="1"/>
    </xf>
    <xf numFmtId="0" fontId="2" fillId="24" borderId="0" xfId="42" applyFont="1" applyFill="1" applyBorder="1" applyAlignment="1">
      <alignment horizontal="center"/>
    </xf>
    <xf numFmtId="0" fontId="32" fillId="0" borderId="0" xfId="353" applyFont="1" applyAlignment="1">
      <alignment vertical="center"/>
    </xf>
    <xf numFmtId="0" fontId="32" fillId="0" borderId="0" xfId="353" applyFont="1" applyAlignment="1">
      <alignment horizontal="center" vertical="center"/>
    </xf>
    <xf numFmtId="0" fontId="32" fillId="24" borderId="0" xfId="353" applyFont="1" applyFill="1" applyAlignment="1">
      <alignment horizontal="center" vertical="center"/>
    </xf>
    <xf numFmtId="0" fontId="2" fillId="0" borderId="0" xfId="0" applyFont="1" applyFill="1" applyAlignment="1"/>
    <xf numFmtId="0" fontId="34" fillId="0" borderId="0" xfId="353" applyFont="1" applyAlignment="1">
      <alignment vertical="center"/>
    </xf>
    <xf numFmtId="0" fontId="1" fillId="0" borderId="11" xfId="42" applyFont="1" applyFill="1" applyBorder="1" applyAlignment="1">
      <alignment horizontal="center" vertical="center" wrapText="1"/>
    </xf>
    <xf numFmtId="0" fontId="1" fillId="24" borderId="11" xfId="42" applyFont="1" applyFill="1" applyBorder="1" applyAlignment="1">
      <alignment horizontal="center" vertical="center" wrapText="1"/>
    </xf>
    <xf numFmtId="164" fontId="35" fillId="25" borderId="11" xfId="0" applyNumberFormat="1" applyFont="1" applyFill="1" applyBorder="1" applyAlignment="1">
      <alignment horizontal="center" vertical="center" wrapText="1"/>
    </xf>
    <xf numFmtId="164" fontId="35" fillId="25" borderId="11" xfId="0" applyNumberFormat="1" applyFont="1" applyFill="1" applyBorder="1" applyAlignment="1">
      <alignment horizontal="left" vertical="center" wrapText="1"/>
    </xf>
    <xf numFmtId="0" fontId="35" fillId="26" borderId="11" xfId="0" applyFont="1" applyFill="1" applyBorder="1" applyAlignment="1">
      <alignment horizontal="left" vertical="center" wrapText="1"/>
    </xf>
    <xf numFmtId="0" fontId="35" fillId="26" borderId="11" xfId="0" applyFont="1" applyFill="1" applyBorder="1" applyAlignment="1">
      <alignment horizontal="center" vertical="center" wrapText="1"/>
    </xf>
    <xf numFmtId="164" fontId="35" fillId="26" borderId="11" xfId="0" applyNumberFormat="1" applyFont="1" applyFill="1" applyBorder="1" applyAlignment="1">
      <alignment horizontal="center" vertical="center" wrapText="1"/>
    </xf>
    <xf numFmtId="164" fontId="35" fillId="27" borderId="11" xfId="0" applyNumberFormat="1" applyFont="1" applyFill="1" applyBorder="1" applyAlignment="1">
      <alignment horizontal="left" vertical="center" wrapText="1"/>
    </xf>
    <xf numFmtId="164" fontId="35" fillId="27" borderId="11" xfId="0" applyNumberFormat="1" applyFont="1" applyFill="1" applyBorder="1" applyAlignment="1">
      <alignment horizontal="center" vertical="center" wrapText="1"/>
    </xf>
    <xf numFmtId="0" fontId="35" fillId="25" borderId="11" xfId="0" applyNumberFormat="1" applyFont="1" applyFill="1" applyBorder="1" applyAlignment="1">
      <alignment horizontal="center" vertical="center" wrapText="1"/>
    </xf>
    <xf numFmtId="0" fontId="35" fillId="25" borderId="11" xfId="0" applyFont="1" applyFill="1" applyBorder="1" applyAlignment="1">
      <alignment horizontal="left" vertical="center" wrapText="1"/>
    </xf>
    <xf numFmtId="0" fontId="35" fillId="25" borderId="11" xfId="0" applyFont="1" applyFill="1" applyBorder="1" applyAlignment="1">
      <alignment horizontal="center" vertical="center" wrapText="1"/>
    </xf>
    <xf numFmtId="49" fontId="35" fillId="25" borderId="11" xfId="0" applyNumberFormat="1" applyFont="1" applyFill="1" applyBorder="1" applyAlignment="1">
      <alignment horizontal="center" vertical="center" wrapText="1"/>
    </xf>
    <xf numFmtId="164" fontId="35" fillId="25" borderId="11" xfId="2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42" applyFont="1" applyFill="1"/>
    <xf numFmtId="164" fontId="35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35" fillId="26" borderId="11" xfId="0" applyNumberFormat="1" applyFont="1" applyFill="1" applyBorder="1" applyAlignment="1">
      <alignment horizontal="center" vertical="center" wrapText="1"/>
    </xf>
    <xf numFmtId="164" fontId="35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32" fillId="26" borderId="11" xfId="0" applyFont="1" applyFill="1" applyBorder="1" applyAlignment="1">
      <alignment horizontal="center" vertical="center" wrapText="1"/>
    </xf>
    <xf numFmtId="49" fontId="32" fillId="0" borderId="11" xfId="0" applyNumberFormat="1" applyFont="1" applyFill="1" applyBorder="1" applyAlignment="1">
      <alignment horizontal="center" vertical="center" wrapText="1"/>
    </xf>
    <xf numFmtId="164" fontId="32" fillId="0" borderId="11" xfId="20" applyNumberFormat="1" applyFont="1" applyFill="1" applyBorder="1" applyAlignment="1" applyProtection="1">
      <alignment horizontal="left" vertical="center" wrapText="1"/>
      <protection locked="0"/>
    </xf>
    <xf numFmtId="0" fontId="32" fillId="0" borderId="11" xfId="0" applyFont="1" applyFill="1" applyBorder="1" applyAlignment="1">
      <alignment horizontal="center" vertical="center" wrapText="1"/>
    </xf>
    <xf numFmtId="49" fontId="32" fillId="24" borderId="11" xfId="0" applyNumberFormat="1" applyFont="1" applyFill="1" applyBorder="1" applyAlignment="1">
      <alignment horizontal="center" vertical="center" wrapText="1"/>
    </xf>
    <xf numFmtId="164" fontId="32" fillId="24" borderId="11" xfId="20" applyNumberFormat="1" applyFont="1" applyFill="1" applyBorder="1" applyAlignment="1" applyProtection="1">
      <alignment horizontal="left" vertical="center" wrapText="1"/>
      <protection locked="0"/>
    </xf>
    <xf numFmtId="0" fontId="32" fillId="24" borderId="11" xfId="0" applyFont="1" applyFill="1" applyBorder="1" applyAlignment="1">
      <alignment horizontal="center" vertical="center" wrapText="1"/>
    </xf>
    <xf numFmtId="164" fontId="32" fillId="24" borderId="11" xfId="0" applyNumberFormat="1" applyFont="1" applyFill="1" applyBorder="1" applyAlignment="1">
      <alignment horizontal="center" vertical="center" wrapText="1"/>
    </xf>
    <xf numFmtId="164" fontId="35" fillId="30" borderId="11" xfId="20" applyNumberFormat="1" applyFont="1" applyFill="1" applyBorder="1" applyAlignment="1" applyProtection="1">
      <alignment horizontal="left" vertical="center" wrapText="1"/>
      <protection locked="0"/>
    </xf>
    <xf numFmtId="49" fontId="35" fillId="26" borderId="11" xfId="0" applyNumberFormat="1" applyFont="1" applyFill="1" applyBorder="1" applyAlignment="1">
      <alignment horizontal="center" vertical="center" wrapText="1"/>
    </xf>
    <xf numFmtId="49" fontId="35" fillId="24" borderId="11" xfId="0" applyNumberFormat="1" applyFont="1" applyFill="1" applyBorder="1" applyAlignment="1">
      <alignment horizontal="center" vertical="center" wrapText="1"/>
    </xf>
    <xf numFmtId="164" fontId="35" fillId="24" borderId="11" xfId="0" applyNumberFormat="1" applyFont="1" applyFill="1" applyBorder="1" applyAlignment="1">
      <alignment horizontal="left" vertical="center" wrapText="1"/>
    </xf>
    <xf numFmtId="0" fontId="35" fillId="24" borderId="11" xfId="0" applyFont="1" applyFill="1" applyBorder="1" applyAlignment="1">
      <alignment horizontal="center" vertical="center" wrapText="1"/>
    </xf>
    <xf numFmtId="164" fontId="32" fillId="24" borderId="11" xfId="0" applyNumberFormat="1" applyFont="1" applyFill="1" applyBorder="1" applyAlignment="1">
      <alignment horizontal="left" vertical="center" wrapText="1"/>
    </xf>
    <xf numFmtId="0" fontId="36" fillId="0" borderId="11" xfId="0" applyFont="1" applyFill="1" applyBorder="1" applyAlignment="1">
      <alignment vertical="center" wrapText="1"/>
    </xf>
    <xf numFmtId="164" fontId="35" fillId="31" borderId="11" xfId="20" applyNumberFormat="1" applyFont="1" applyFill="1" applyBorder="1" applyAlignment="1" applyProtection="1">
      <alignment horizontal="left" vertical="center" wrapText="1"/>
      <protection locked="0"/>
    </xf>
    <xf numFmtId="164" fontId="32" fillId="24" borderId="11" xfId="20" applyNumberFormat="1" applyFont="1" applyFill="1" applyBorder="1" applyAlignment="1">
      <alignment horizontal="left" vertical="center" wrapText="1"/>
    </xf>
    <xf numFmtId="0" fontId="32" fillId="0" borderId="11" xfId="0" applyFont="1" applyFill="1" applyBorder="1" applyAlignment="1">
      <alignment horizontal="left" vertical="center" wrapText="1"/>
    </xf>
    <xf numFmtId="0" fontId="32" fillId="24" borderId="11" xfId="0" applyFont="1" applyFill="1" applyBorder="1" applyAlignment="1">
      <alignment horizontal="left" vertical="center" wrapText="1"/>
    </xf>
    <xf numFmtId="164" fontId="32" fillId="24" borderId="11" xfId="20" applyNumberFormat="1" applyFont="1" applyFill="1" applyBorder="1" applyAlignment="1">
      <alignment horizontal="center" vertical="center" wrapText="1"/>
    </xf>
    <xf numFmtId="0" fontId="35" fillId="27" borderId="11" xfId="0" applyNumberFormat="1" applyFont="1" applyFill="1" applyBorder="1" applyAlignment="1">
      <alignment horizontal="center" vertical="center" wrapText="1"/>
    </xf>
    <xf numFmtId="164" fontId="35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35" fillId="27" borderId="11" xfId="0" applyFont="1" applyFill="1" applyBorder="1" applyAlignment="1">
      <alignment horizontal="center" vertical="center" wrapText="1"/>
    </xf>
    <xf numFmtId="49" fontId="36" fillId="24" borderId="11" xfId="0" applyNumberFormat="1" applyFont="1" applyFill="1" applyBorder="1" applyAlignment="1">
      <alignment horizontal="center" vertical="center" wrapText="1"/>
    </xf>
    <xf numFmtId="0" fontId="36" fillId="24" borderId="11" xfId="0" applyFont="1" applyFill="1" applyBorder="1" applyAlignment="1">
      <alignment horizontal="left" vertical="center" wrapText="1"/>
    </xf>
    <xf numFmtId="0" fontId="36" fillId="24" borderId="11" xfId="0" applyFont="1" applyFill="1" applyBorder="1" applyAlignment="1">
      <alignment horizontal="center" vertical="center" wrapText="1"/>
    </xf>
    <xf numFmtId="164" fontId="36" fillId="0" borderId="11" xfId="0" applyNumberFormat="1" applyFont="1" applyFill="1" applyBorder="1" applyAlignment="1">
      <alignment horizontal="center" vertical="center" wrapText="1"/>
    </xf>
    <xf numFmtId="0" fontId="36" fillId="0" borderId="11" xfId="42" applyFont="1" applyFill="1" applyBorder="1" applyAlignment="1">
      <alignment horizontal="center" vertical="center" wrapText="1"/>
    </xf>
    <xf numFmtId="49" fontId="36" fillId="0" borderId="11" xfId="0" applyNumberFormat="1" applyFont="1" applyFill="1" applyBorder="1" applyAlignment="1">
      <alignment horizontal="center" vertical="center" wrapText="1"/>
    </xf>
    <xf numFmtId="0" fontId="32" fillId="24" borderId="11" xfId="0" applyFont="1" applyFill="1" applyBorder="1" applyAlignment="1">
      <alignment vertical="center" wrapText="1"/>
    </xf>
    <xf numFmtId="0" fontId="36" fillId="24" borderId="11" xfId="0" applyNumberFormat="1" applyFont="1" applyFill="1" applyBorder="1" applyAlignment="1">
      <alignment horizontal="center" vertical="center" wrapText="1"/>
    </xf>
    <xf numFmtId="0" fontId="32" fillId="24" borderId="11" xfId="0" applyNumberFormat="1" applyFont="1" applyFill="1" applyBorder="1" applyAlignment="1">
      <alignment horizontal="center" vertical="center" wrapText="1"/>
    </xf>
    <xf numFmtId="0" fontId="35" fillId="27" borderId="11" xfId="0" applyFont="1" applyFill="1" applyBorder="1" applyAlignment="1">
      <alignment horizontal="left" vertical="center" wrapText="1"/>
    </xf>
    <xf numFmtId="0" fontId="32" fillId="0" borderId="11" xfId="0" applyFont="1" applyFill="1" applyBorder="1" applyAlignment="1">
      <alignment vertical="center" wrapText="1"/>
    </xf>
    <xf numFmtId="0" fontId="35" fillId="25" borderId="11" xfId="0" applyFont="1" applyFill="1" applyBorder="1" applyAlignment="1">
      <alignment horizontal="left" wrapText="1"/>
    </xf>
    <xf numFmtId="165" fontId="32" fillId="24" borderId="11" xfId="20" applyNumberFormat="1" applyFont="1" applyFill="1" applyBorder="1" applyAlignment="1">
      <alignment horizontal="center" vertical="center" wrapText="1"/>
    </xf>
    <xf numFmtId="0" fontId="36" fillId="0" borderId="11" xfId="42" applyFont="1" applyFill="1" applyBorder="1" applyAlignment="1">
      <alignment horizontal="left" vertical="center" wrapText="1"/>
    </xf>
    <xf numFmtId="0" fontId="36" fillId="0" borderId="0" xfId="42" applyFont="1"/>
    <xf numFmtId="165" fontId="35" fillId="25" borderId="11" xfId="0" applyNumberFormat="1" applyFont="1" applyFill="1" applyBorder="1" applyAlignment="1">
      <alignment horizontal="center" vertical="center" wrapText="1"/>
    </xf>
    <xf numFmtId="165" fontId="35" fillId="26" borderId="11" xfId="0" applyNumberFormat="1" applyFont="1" applyFill="1" applyBorder="1" applyAlignment="1">
      <alignment horizontal="center" vertical="center" wrapText="1"/>
    </xf>
    <xf numFmtId="165" fontId="35" fillId="27" borderId="11" xfId="0" applyNumberFormat="1" applyFont="1" applyFill="1" applyBorder="1" applyAlignment="1">
      <alignment horizontal="center" vertical="center" wrapText="1"/>
    </xf>
    <xf numFmtId="165" fontId="32" fillId="0" borderId="11" xfId="0" applyNumberFormat="1" applyFont="1" applyFill="1" applyBorder="1" applyAlignment="1">
      <alignment horizontal="center" vertical="center" wrapText="1"/>
    </xf>
    <xf numFmtId="165" fontId="1" fillId="24" borderId="11" xfId="42" applyNumberFormat="1" applyFont="1" applyFill="1" applyBorder="1" applyAlignment="1">
      <alignment horizontal="center" vertical="center" wrapText="1"/>
    </xf>
    <xf numFmtId="165" fontId="1" fillId="0" borderId="11" xfId="42" applyNumberFormat="1" applyFont="1" applyFill="1" applyBorder="1" applyAlignment="1">
      <alignment horizontal="center" vertical="center" wrapText="1"/>
    </xf>
    <xf numFmtId="165" fontId="1" fillId="0" borderId="11" xfId="42" applyNumberFormat="1" applyFont="1" applyFill="1" applyBorder="1" applyAlignment="1">
      <alignment horizontal="center" vertical="center"/>
    </xf>
    <xf numFmtId="165" fontId="32" fillId="24" borderId="11" xfId="0" applyNumberFormat="1" applyFont="1" applyFill="1" applyBorder="1" applyAlignment="1">
      <alignment horizontal="center" vertical="center" wrapText="1"/>
    </xf>
    <xf numFmtId="165" fontId="36" fillId="24" borderId="11" xfId="0" applyNumberFormat="1" applyFont="1" applyFill="1" applyBorder="1" applyAlignment="1">
      <alignment horizontal="center" vertical="center" wrapText="1"/>
    </xf>
    <xf numFmtId="165" fontId="36" fillId="0" borderId="11" xfId="0" applyNumberFormat="1" applyFont="1" applyFill="1" applyBorder="1" applyAlignment="1">
      <alignment horizontal="center" vertical="center" wrapText="1"/>
    </xf>
    <xf numFmtId="165" fontId="36" fillId="24" borderId="11" xfId="42" applyNumberFormat="1" applyFont="1" applyFill="1" applyBorder="1" applyAlignment="1">
      <alignment horizontal="center" vertical="center" wrapText="1"/>
    </xf>
    <xf numFmtId="165" fontId="36" fillId="0" borderId="11" xfId="42" applyNumberFormat="1" applyFont="1" applyFill="1" applyBorder="1" applyAlignment="1">
      <alignment horizontal="center" vertical="center" wrapText="1"/>
    </xf>
    <xf numFmtId="165" fontId="36" fillId="0" borderId="11" xfId="42" applyNumberFormat="1" applyFont="1" applyFill="1" applyBorder="1" applyAlignment="1">
      <alignment horizontal="center" vertical="center"/>
    </xf>
    <xf numFmtId="165" fontId="32" fillId="0" borderId="11" xfId="0" applyNumberFormat="1" applyFont="1" applyFill="1" applyBorder="1" applyAlignment="1">
      <alignment horizontal="center" vertical="center"/>
    </xf>
    <xf numFmtId="49" fontId="36" fillId="24" borderId="18" xfId="0" applyNumberFormat="1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left" vertical="center" wrapText="1"/>
    </xf>
    <xf numFmtId="164" fontId="36" fillId="24" borderId="11" xfId="20" applyNumberFormat="1" applyFont="1" applyFill="1" applyBorder="1" applyAlignment="1">
      <alignment horizontal="left" vertical="center" wrapText="1"/>
    </xf>
    <xf numFmtId="164" fontId="36" fillId="24" borderId="11" xfId="20" applyNumberFormat="1" applyFont="1" applyFill="1" applyBorder="1" applyAlignment="1">
      <alignment horizontal="center" vertical="center" wrapText="1"/>
    </xf>
    <xf numFmtId="165" fontId="36" fillId="24" borderId="11" xfId="20" applyNumberFormat="1" applyFont="1" applyFill="1" applyBorder="1" applyAlignment="1">
      <alignment horizontal="center" vertical="center" wrapText="1"/>
    </xf>
    <xf numFmtId="164" fontId="38" fillId="24" borderId="11" xfId="0" applyNumberFormat="1" applyFont="1" applyFill="1" applyBorder="1" applyAlignment="1">
      <alignment horizontal="left" vertical="center" wrapText="1"/>
    </xf>
    <xf numFmtId="9" fontId="35" fillId="25" borderId="11" xfId="0" applyNumberFormat="1" applyFont="1" applyFill="1" applyBorder="1" applyAlignment="1">
      <alignment horizontal="center" vertical="center" wrapText="1"/>
    </xf>
    <xf numFmtId="9" fontId="35" fillId="26" borderId="11" xfId="0" applyNumberFormat="1" applyFont="1" applyFill="1" applyBorder="1" applyAlignment="1">
      <alignment horizontal="center" vertical="center" wrapText="1"/>
    </xf>
    <xf numFmtId="9" fontId="35" fillId="27" borderId="11" xfId="0" applyNumberFormat="1" applyFont="1" applyFill="1" applyBorder="1" applyAlignment="1">
      <alignment horizontal="center" vertical="center" wrapText="1"/>
    </xf>
    <xf numFmtId="9" fontId="1" fillId="0" borderId="11" xfId="42" applyNumberFormat="1" applyFont="1" applyFill="1" applyBorder="1" applyAlignment="1">
      <alignment horizontal="center" vertical="center"/>
    </xf>
    <xf numFmtId="9" fontId="36" fillId="0" borderId="11" xfId="42" applyNumberFormat="1" applyFont="1" applyFill="1" applyBorder="1" applyAlignment="1">
      <alignment horizontal="center" vertical="center"/>
    </xf>
    <xf numFmtId="0" fontId="2" fillId="0" borderId="0" xfId="42" applyFont="1" applyFill="1" applyBorder="1" applyAlignment="1">
      <alignment horizontal="center"/>
    </xf>
    <xf numFmtId="0" fontId="2" fillId="0" borderId="0" xfId="42" applyFont="1" applyFill="1" applyAlignment="1">
      <alignment horizontal="center" wrapText="1"/>
    </xf>
    <xf numFmtId="0" fontId="32" fillId="0" borderId="0" xfId="353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3" fillId="0" borderId="0" xfId="353" applyFont="1" applyAlignment="1">
      <alignment horizontal="center" vertical="center"/>
    </xf>
    <xf numFmtId="0" fontId="2" fillId="0" borderId="10" xfId="42" applyFont="1" applyFill="1" applyBorder="1" applyAlignment="1">
      <alignment horizontal="center"/>
    </xf>
    <xf numFmtId="0" fontId="1" fillId="0" borderId="11" xfId="42" applyFont="1" applyFill="1" applyBorder="1" applyAlignment="1">
      <alignment horizontal="center" vertical="center" wrapText="1"/>
    </xf>
    <xf numFmtId="0" fontId="1" fillId="24" borderId="12" xfId="42" applyFont="1" applyFill="1" applyBorder="1" applyAlignment="1">
      <alignment horizontal="center" vertical="center" wrapText="1"/>
    </xf>
    <xf numFmtId="0" fontId="1" fillId="24" borderId="16" xfId="42" applyFont="1" applyFill="1" applyBorder="1" applyAlignment="1">
      <alignment horizontal="center" vertical="center" wrapText="1"/>
    </xf>
    <xf numFmtId="0" fontId="1" fillId="24" borderId="17" xfId="42" applyFont="1" applyFill="1" applyBorder="1" applyAlignment="1">
      <alignment horizontal="center" vertical="center" wrapText="1"/>
    </xf>
    <xf numFmtId="0" fontId="1" fillId="0" borderId="13" xfId="42" applyFont="1" applyFill="1" applyBorder="1" applyAlignment="1">
      <alignment horizontal="center" vertical="center" wrapText="1"/>
    </xf>
    <xf numFmtId="0" fontId="1" fillId="0" borderId="14" xfId="42" applyFont="1" applyFill="1" applyBorder="1" applyAlignment="1">
      <alignment horizontal="center" vertical="center" wrapText="1"/>
    </xf>
    <xf numFmtId="0" fontId="1" fillId="0" borderId="15" xfId="42" applyFont="1" applyFill="1" applyBorder="1" applyAlignment="1">
      <alignment horizontal="center" vertical="center" wrapText="1"/>
    </xf>
    <xf numFmtId="0" fontId="32" fillId="24" borderId="12" xfId="42" applyFont="1" applyFill="1" applyBorder="1" applyAlignment="1">
      <alignment horizontal="center" vertical="center" wrapText="1"/>
    </xf>
    <xf numFmtId="0" fontId="32" fillId="24" borderId="16" xfId="42" applyFont="1" applyFill="1" applyBorder="1" applyAlignment="1">
      <alignment horizontal="center" vertical="center" wrapText="1"/>
    </xf>
    <xf numFmtId="0" fontId="32" fillId="24" borderId="17" xfId="42" applyFont="1" applyFill="1" applyBorder="1" applyAlignment="1">
      <alignment horizontal="center" vertical="center" wrapText="1"/>
    </xf>
    <xf numFmtId="165" fontId="32" fillId="24" borderId="11" xfId="0" applyNumberFormat="1" applyFont="1" applyFill="1" applyBorder="1" applyAlignment="1">
      <alignment horizontal="center" vertical="center" wrapText="1"/>
    </xf>
    <xf numFmtId="165" fontId="32" fillId="24" borderId="12" xfId="0" applyNumberFormat="1" applyFont="1" applyFill="1" applyBorder="1" applyAlignment="1">
      <alignment horizontal="center" vertical="center" wrapText="1"/>
    </xf>
    <xf numFmtId="165" fontId="32" fillId="24" borderId="17" xfId="0" applyNumberFormat="1" applyFont="1" applyFill="1" applyBorder="1" applyAlignment="1">
      <alignment horizontal="center" vertical="center" wrapText="1"/>
    </xf>
    <xf numFmtId="165" fontId="1" fillId="0" borderId="12" xfId="42" applyNumberFormat="1" applyFont="1" applyFill="1" applyBorder="1" applyAlignment="1">
      <alignment horizontal="center" vertical="center" wrapText="1"/>
    </xf>
    <xf numFmtId="165" fontId="1" fillId="0" borderId="17" xfId="42" applyNumberFormat="1" applyFont="1" applyFill="1" applyBorder="1" applyAlignment="1">
      <alignment horizontal="center" vertical="center" wrapText="1"/>
    </xf>
    <xf numFmtId="165" fontId="1" fillId="24" borderId="12" xfId="42" applyNumberFormat="1" applyFont="1" applyFill="1" applyBorder="1" applyAlignment="1">
      <alignment horizontal="center" vertical="center" wrapText="1"/>
    </xf>
    <xf numFmtId="165" fontId="1" fillId="24" borderId="17" xfId="42" applyNumberFormat="1" applyFont="1" applyFill="1" applyBorder="1" applyAlignment="1">
      <alignment horizontal="center" vertical="center" wrapText="1"/>
    </xf>
    <xf numFmtId="165" fontId="1" fillId="0" borderId="12" xfId="42" applyNumberFormat="1" applyFont="1" applyFill="1" applyBorder="1" applyAlignment="1">
      <alignment horizontal="center" vertical="center"/>
    </xf>
    <xf numFmtId="165" fontId="1" fillId="0" borderId="17" xfId="42" applyNumberFormat="1" applyFont="1" applyFill="1" applyBorder="1" applyAlignment="1">
      <alignment horizontal="center" vertical="center"/>
    </xf>
    <xf numFmtId="9" fontId="1" fillId="0" borderId="12" xfId="42" applyNumberFormat="1" applyFont="1" applyFill="1" applyBorder="1" applyAlignment="1">
      <alignment horizontal="center" vertical="center"/>
    </xf>
    <xf numFmtId="9" fontId="1" fillId="0" borderId="17" xfId="42" applyNumberFormat="1" applyFont="1" applyFill="1" applyBorder="1" applyAlignment="1">
      <alignment horizontal="center" vertical="center"/>
    </xf>
    <xf numFmtId="0" fontId="1" fillId="0" borderId="12" xfId="42" applyFont="1" applyFill="1" applyBorder="1" applyAlignment="1">
      <alignment horizontal="center" vertical="center" wrapText="1"/>
    </xf>
    <xf numFmtId="0" fontId="1" fillId="0" borderId="17" xfId="42" applyFont="1" applyFill="1" applyBorder="1" applyAlignment="1">
      <alignment horizontal="center" vertical="center" wrapText="1"/>
    </xf>
    <xf numFmtId="49" fontId="36" fillId="24" borderId="12" xfId="0" applyNumberFormat="1" applyFont="1" applyFill="1" applyBorder="1" applyAlignment="1">
      <alignment horizontal="center" vertical="center" wrapText="1"/>
    </xf>
    <xf numFmtId="49" fontId="36" fillId="24" borderId="17" xfId="0" applyNumberFormat="1" applyFont="1" applyFill="1" applyBorder="1" applyAlignment="1">
      <alignment horizontal="center" vertical="center" wrapText="1"/>
    </xf>
    <xf numFmtId="0" fontId="36" fillId="24" borderId="12" xfId="0" applyFont="1" applyFill="1" applyBorder="1" applyAlignment="1">
      <alignment horizontal="center" vertical="center" wrapText="1"/>
    </xf>
    <xf numFmtId="0" fontId="36" fillId="24" borderId="17" xfId="0" applyFont="1" applyFill="1" applyBorder="1" applyAlignment="1">
      <alignment horizontal="center" vertical="center" wrapText="1"/>
    </xf>
    <xf numFmtId="165" fontId="36" fillId="24" borderId="12" xfId="0" applyNumberFormat="1" applyFont="1" applyFill="1" applyBorder="1" applyAlignment="1">
      <alignment horizontal="center" vertical="center" wrapText="1"/>
    </xf>
    <xf numFmtId="165" fontId="36" fillId="24" borderId="17" xfId="0" applyNumberFormat="1" applyFont="1" applyFill="1" applyBorder="1" applyAlignment="1">
      <alignment horizontal="center" vertical="center" wrapText="1"/>
    </xf>
    <xf numFmtId="165" fontId="36" fillId="0" borderId="12" xfId="42" applyNumberFormat="1" applyFont="1" applyFill="1" applyBorder="1" applyAlignment="1">
      <alignment horizontal="center" vertical="center" wrapText="1"/>
    </xf>
    <xf numFmtId="165" fontId="36" fillId="0" borderId="17" xfId="42" applyNumberFormat="1" applyFont="1" applyFill="1" applyBorder="1" applyAlignment="1">
      <alignment horizontal="center" vertical="center" wrapText="1"/>
    </xf>
    <xf numFmtId="9" fontId="36" fillId="0" borderId="12" xfId="42" applyNumberFormat="1" applyFont="1" applyFill="1" applyBorder="1" applyAlignment="1">
      <alignment horizontal="center" vertical="center"/>
    </xf>
    <xf numFmtId="9" fontId="36" fillId="0" borderId="17" xfId="42" applyNumberFormat="1" applyFont="1" applyFill="1" applyBorder="1" applyAlignment="1">
      <alignment horizontal="center" vertical="center"/>
    </xf>
    <xf numFmtId="0" fontId="36" fillId="0" borderId="12" xfId="42" applyFont="1" applyFill="1" applyBorder="1" applyAlignment="1">
      <alignment horizontal="center" vertical="center" wrapText="1"/>
    </xf>
    <xf numFmtId="0" fontId="36" fillId="0" borderId="17" xfId="42" applyFont="1" applyFill="1" applyBorder="1" applyAlignment="1">
      <alignment horizontal="center" vertical="center" wrapText="1"/>
    </xf>
    <xf numFmtId="165" fontId="36" fillId="24" borderId="12" xfId="42" applyNumberFormat="1" applyFont="1" applyFill="1" applyBorder="1" applyAlignment="1">
      <alignment horizontal="center" vertical="center" wrapText="1"/>
    </xf>
    <xf numFmtId="165" fontId="36" fillId="24" borderId="17" xfId="42" applyNumberFormat="1" applyFont="1" applyFill="1" applyBorder="1" applyAlignment="1">
      <alignment horizontal="center" vertical="center" wrapText="1"/>
    </xf>
    <xf numFmtId="165" fontId="36" fillId="0" borderId="12" xfId="42" applyNumberFormat="1" applyFont="1" applyFill="1" applyBorder="1" applyAlignment="1">
      <alignment horizontal="center" vertical="center"/>
    </xf>
    <xf numFmtId="165" fontId="36" fillId="0" borderId="17" xfId="42" applyNumberFormat="1" applyFont="1" applyFill="1" applyBorder="1" applyAlignment="1">
      <alignment horizontal="center" vertical="center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A137"/>
  <sheetViews>
    <sheetView tabSelected="1" view="pageBreakPreview" zoomScale="70" zoomScaleSheetLayoutView="70" workbookViewId="0">
      <pane ySplit="18" topLeftCell="A19" activePane="bottomLeft" state="frozen"/>
      <selection pane="bottomLeft" activeCell="Q19" sqref="Q19"/>
    </sheetView>
  </sheetViews>
  <sheetFormatPr defaultRowHeight="15.75"/>
  <cols>
    <col min="1" max="1" width="14.875" style="1" customWidth="1"/>
    <col min="2" max="2" width="32.75" style="1" customWidth="1"/>
    <col min="3" max="3" width="16.625" style="1" customWidth="1"/>
    <col min="4" max="4" width="17.625" style="2" customWidth="1"/>
    <col min="5" max="5" width="16" style="2" customWidth="1"/>
    <col min="6" max="6" width="17.5" style="2" customWidth="1"/>
    <col min="7" max="16" width="9.625" style="1" customWidth="1"/>
    <col min="17" max="17" width="19.125" style="2" customWidth="1"/>
    <col min="18" max="18" width="12.5" style="1" customWidth="1"/>
    <col min="19" max="19" width="9" style="1" customWidth="1"/>
    <col min="20" max="20" width="23.5" style="1" customWidth="1"/>
    <col min="21" max="22" width="10.625" style="1" customWidth="1"/>
    <col min="23" max="23" width="12.125" style="1" customWidth="1"/>
    <col min="24" max="24" width="10.625" style="1" customWidth="1"/>
    <col min="25" max="25" width="22.75" style="1" customWidth="1"/>
    <col min="26" max="63" width="10.625" style="1" customWidth="1"/>
    <col min="64" max="64" width="12.125" style="1" customWidth="1"/>
    <col min="65" max="65" width="11.5" style="1" customWidth="1"/>
    <col min="66" max="66" width="14.125" style="1" customWidth="1"/>
    <col min="67" max="67" width="15.125" style="1" customWidth="1"/>
    <col min="68" max="68" width="13" style="1" customWidth="1"/>
    <col min="69" max="69" width="11.75" style="1" customWidth="1"/>
    <col min="70" max="70" width="17.5" style="1" customWidth="1"/>
    <col min="71" max="16384" width="9" style="1"/>
  </cols>
  <sheetData>
    <row r="1" spans="1:23" ht="18.75">
      <c r="T1" s="3" t="s">
        <v>0</v>
      </c>
      <c r="V1" s="4"/>
    </row>
    <row r="2" spans="1:23" ht="18.75">
      <c r="T2" s="5" t="s">
        <v>1</v>
      </c>
      <c r="V2" s="4"/>
    </row>
    <row r="3" spans="1:23" ht="18.75">
      <c r="T3" s="5" t="s">
        <v>2</v>
      </c>
      <c r="V3" s="4"/>
    </row>
    <row r="4" spans="1:23" s="8" customFormat="1" ht="18.75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7"/>
      <c r="V4" s="7"/>
    </row>
    <row r="5" spans="1:23" s="8" customFormat="1" ht="18.75" customHeight="1">
      <c r="A5" s="98" t="s">
        <v>332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"/>
      <c r="V5" s="9"/>
      <c r="W5" s="9"/>
    </row>
    <row r="6" spans="1:23" s="8" customFormat="1" ht="18.75">
      <c r="A6" s="6"/>
      <c r="B6" s="6"/>
      <c r="C6" s="6"/>
      <c r="D6" s="10"/>
      <c r="E6" s="10"/>
      <c r="F6" s="10"/>
      <c r="G6" s="6"/>
      <c r="H6" s="6"/>
      <c r="I6" s="6"/>
      <c r="J6" s="6"/>
      <c r="K6" s="6"/>
      <c r="L6" s="6"/>
      <c r="M6" s="6"/>
      <c r="N6" s="6"/>
      <c r="O6" s="6"/>
      <c r="P6" s="6"/>
      <c r="Q6" s="10"/>
      <c r="R6" s="6"/>
      <c r="S6" s="6"/>
      <c r="T6" s="6"/>
      <c r="U6" s="6"/>
      <c r="V6" s="6"/>
    </row>
    <row r="7" spans="1:23" s="8" customFormat="1" ht="18.75" customHeight="1">
      <c r="A7" s="98" t="s">
        <v>4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"/>
      <c r="V7" s="9"/>
    </row>
    <row r="8" spans="1:23">
      <c r="A8" s="99" t="s">
        <v>5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11"/>
      <c r="V8" s="11"/>
    </row>
    <row r="9" spans="1:23">
      <c r="A9" s="12"/>
      <c r="B9" s="12"/>
      <c r="C9" s="12"/>
      <c r="D9" s="13"/>
      <c r="E9" s="13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3"/>
      <c r="R9" s="12"/>
      <c r="S9" s="12"/>
      <c r="T9" s="12"/>
      <c r="U9" s="12"/>
      <c r="V9" s="12"/>
    </row>
    <row r="10" spans="1:23" ht="18.75">
      <c r="A10" s="100" t="s">
        <v>331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4"/>
      <c r="V10" s="14"/>
    </row>
    <row r="11" spans="1:23" ht="18.75">
      <c r="V11" s="5"/>
    </row>
    <row r="12" spans="1:23" ht="18.75">
      <c r="A12" s="101" t="s">
        <v>6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5"/>
      <c r="V12" s="15"/>
    </row>
    <row r="13" spans="1:23">
      <c r="A13" s="99" t="s">
        <v>7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11"/>
      <c r="V13" s="11"/>
    </row>
    <row r="14" spans="1:23" ht="18.75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7"/>
      <c r="V14" s="7"/>
    </row>
    <row r="15" spans="1:23" ht="84.75" customHeight="1">
      <c r="A15" s="103" t="s">
        <v>8</v>
      </c>
      <c r="B15" s="103" t="s">
        <v>9</v>
      </c>
      <c r="C15" s="103" t="s">
        <v>10</v>
      </c>
      <c r="D15" s="104" t="s">
        <v>11</v>
      </c>
      <c r="E15" s="104" t="s">
        <v>12</v>
      </c>
      <c r="F15" s="104" t="s">
        <v>13</v>
      </c>
      <c r="G15" s="107" t="s">
        <v>14</v>
      </c>
      <c r="H15" s="108"/>
      <c r="I15" s="108"/>
      <c r="J15" s="108"/>
      <c r="K15" s="108"/>
      <c r="L15" s="108"/>
      <c r="M15" s="108"/>
      <c r="N15" s="108"/>
      <c r="O15" s="108"/>
      <c r="P15" s="109"/>
      <c r="Q15" s="110" t="s">
        <v>15</v>
      </c>
      <c r="R15" s="103" t="s">
        <v>16</v>
      </c>
      <c r="S15" s="103"/>
      <c r="T15" s="103" t="s">
        <v>17</v>
      </c>
      <c r="U15" s="8"/>
      <c r="V15" s="8"/>
    </row>
    <row r="16" spans="1:23" ht="69" customHeight="1">
      <c r="A16" s="103"/>
      <c r="B16" s="103"/>
      <c r="C16" s="103"/>
      <c r="D16" s="105"/>
      <c r="E16" s="105"/>
      <c r="F16" s="105"/>
      <c r="G16" s="107" t="s">
        <v>18</v>
      </c>
      <c r="H16" s="109"/>
      <c r="I16" s="107" t="s">
        <v>19</v>
      </c>
      <c r="J16" s="109"/>
      <c r="K16" s="107" t="s">
        <v>20</v>
      </c>
      <c r="L16" s="109"/>
      <c r="M16" s="107" t="s">
        <v>21</v>
      </c>
      <c r="N16" s="109"/>
      <c r="O16" s="107" t="s">
        <v>22</v>
      </c>
      <c r="P16" s="109"/>
      <c r="Q16" s="111"/>
      <c r="R16" s="103" t="s">
        <v>23</v>
      </c>
      <c r="S16" s="103" t="s">
        <v>24</v>
      </c>
      <c r="T16" s="103"/>
    </row>
    <row r="17" spans="1:27" ht="32.25" customHeight="1">
      <c r="A17" s="103"/>
      <c r="B17" s="103"/>
      <c r="C17" s="103"/>
      <c r="D17" s="106"/>
      <c r="E17" s="106"/>
      <c r="F17" s="106"/>
      <c r="G17" s="16" t="s">
        <v>25</v>
      </c>
      <c r="H17" s="16" t="s">
        <v>26</v>
      </c>
      <c r="I17" s="16" t="s">
        <v>25</v>
      </c>
      <c r="J17" s="16" t="s">
        <v>26</v>
      </c>
      <c r="K17" s="16" t="s">
        <v>25</v>
      </c>
      <c r="L17" s="16" t="s">
        <v>26</v>
      </c>
      <c r="M17" s="16" t="s">
        <v>25</v>
      </c>
      <c r="N17" s="16" t="s">
        <v>26</v>
      </c>
      <c r="O17" s="16" t="s">
        <v>25</v>
      </c>
      <c r="P17" s="16" t="s">
        <v>26</v>
      </c>
      <c r="Q17" s="112"/>
      <c r="R17" s="103"/>
      <c r="S17" s="103"/>
      <c r="T17" s="103"/>
    </row>
    <row r="18" spans="1:27">
      <c r="A18" s="16">
        <v>1</v>
      </c>
      <c r="B18" s="16">
        <f t="shared" ref="B18:T18" si="0">A18+1</f>
        <v>2</v>
      </c>
      <c r="C18" s="16">
        <f t="shared" si="0"/>
        <v>3</v>
      </c>
      <c r="D18" s="17">
        <f t="shared" si="0"/>
        <v>4</v>
      </c>
      <c r="E18" s="17">
        <f t="shared" si="0"/>
        <v>5</v>
      </c>
      <c r="F18" s="17">
        <f t="shared" si="0"/>
        <v>6</v>
      </c>
      <c r="G18" s="16">
        <f t="shared" si="0"/>
        <v>7</v>
      </c>
      <c r="H18" s="16">
        <f t="shared" si="0"/>
        <v>8</v>
      </c>
      <c r="I18" s="16">
        <f t="shared" si="0"/>
        <v>9</v>
      </c>
      <c r="J18" s="16">
        <f t="shared" si="0"/>
        <v>10</v>
      </c>
      <c r="K18" s="16">
        <f t="shared" si="0"/>
        <v>11</v>
      </c>
      <c r="L18" s="16">
        <f t="shared" si="0"/>
        <v>12</v>
      </c>
      <c r="M18" s="16">
        <f t="shared" si="0"/>
        <v>13</v>
      </c>
      <c r="N18" s="16">
        <f t="shared" si="0"/>
        <v>14</v>
      </c>
      <c r="O18" s="16">
        <f t="shared" si="0"/>
        <v>15</v>
      </c>
      <c r="P18" s="16">
        <f t="shared" si="0"/>
        <v>16</v>
      </c>
      <c r="Q18" s="17">
        <f t="shared" si="0"/>
        <v>17</v>
      </c>
      <c r="R18" s="16">
        <f t="shared" si="0"/>
        <v>18</v>
      </c>
      <c r="S18" s="16">
        <f t="shared" si="0"/>
        <v>19</v>
      </c>
      <c r="T18" s="16">
        <f t="shared" si="0"/>
        <v>20</v>
      </c>
    </row>
    <row r="19" spans="1:27" ht="38.25" customHeight="1">
      <c r="A19" s="18"/>
      <c r="B19" s="19" t="s">
        <v>27</v>
      </c>
      <c r="C19" s="18" t="s">
        <v>28</v>
      </c>
      <c r="D19" s="72">
        <f>IF(NOT(SUM(D20,D21)=0),SUM(D20,D21),"нд")</f>
        <v>154.47798</v>
      </c>
      <c r="E19" s="72">
        <f>SUM(E20,E21)</f>
        <v>0</v>
      </c>
      <c r="F19" s="72">
        <f>SUM(F20,F21)</f>
        <v>154.47798</v>
      </c>
      <c r="G19" s="72">
        <f>SUM(G20,G21)</f>
        <v>28.094000000000001</v>
      </c>
      <c r="H19" s="72">
        <f>SUM(H20,H21)</f>
        <v>25.360999999999997</v>
      </c>
      <c r="I19" s="72">
        <f t="shared" ref="I19:R19" si="1">SUM(I20,I21)</f>
        <v>0</v>
      </c>
      <c r="J19" s="72">
        <f t="shared" si="1"/>
        <v>0</v>
      </c>
      <c r="K19" s="72">
        <f t="shared" si="1"/>
        <v>3.67</v>
      </c>
      <c r="L19" s="72">
        <f t="shared" si="1"/>
        <v>1.2609999999999999</v>
      </c>
      <c r="M19" s="72">
        <f t="shared" si="1"/>
        <v>10.858000000000001</v>
      </c>
      <c r="N19" s="72">
        <f t="shared" si="1"/>
        <v>6.57</v>
      </c>
      <c r="O19" s="72">
        <f t="shared" si="1"/>
        <v>13.566000000000001</v>
      </c>
      <c r="P19" s="72">
        <f t="shared" si="1"/>
        <v>17.53</v>
      </c>
      <c r="Q19" s="72">
        <f t="shared" si="1"/>
        <v>126.38397999999999</v>
      </c>
      <c r="R19" s="72">
        <f t="shared" si="1"/>
        <v>-2.7330000000000001</v>
      </c>
      <c r="S19" s="92">
        <f>IF(H19&gt;0,(IF((SUM(I19+K19+M19+O19)=0), 1,(H19/SUM(I19+K19+M19+O19)-1))),(IF((SUM(I19+K19+M19+O19)=0), 0,(H19/SUM(I19+K19+M19+O19)-1))))</f>
        <v>-9.728055812629044E-2</v>
      </c>
      <c r="T19" s="18" t="s">
        <v>29</v>
      </c>
      <c r="U19" s="71"/>
      <c r="V19" s="71"/>
      <c r="W19" s="71"/>
      <c r="X19" s="71"/>
      <c r="Y19" s="71"/>
      <c r="Z19" s="71"/>
      <c r="AA19" s="71"/>
    </row>
    <row r="20" spans="1:27" ht="32.25" customHeight="1">
      <c r="A20" s="18"/>
      <c r="B20" s="20" t="s">
        <v>30</v>
      </c>
      <c r="C20" s="21" t="s">
        <v>28</v>
      </c>
      <c r="D20" s="73">
        <f>IF(NOT(SUM(D28,D37,D42,D49,D98,D114)=0),SUM(D28,D37,D42,D49,D98,D114),"нд")</f>
        <v>66.667000000000002</v>
      </c>
      <c r="E20" s="73">
        <f>SUM(E28,E37,E42,E49,E98,E114)</f>
        <v>0</v>
      </c>
      <c r="F20" s="73">
        <f>SUM(F28,F37,F42,F49,F98,F114)</f>
        <v>66.667000000000002</v>
      </c>
      <c r="G20" s="73">
        <f>SUM(G28,G37,G42,G49,G98,G114)</f>
        <v>9.4009999999999998</v>
      </c>
      <c r="H20" s="73">
        <f>SUM(H28,H37,H42,H49,H98,H114)</f>
        <v>7.6530000000000005</v>
      </c>
      <c r="I20" s="73">
        <f t="shared" ref="I20:R20" si="2">SUM(I28,I37,I42,I49,I98,I114)</f>
        <v>0</v>
      </c>
      <c r="J20" s="73">
        <f t="shared" si="2"/>
        <v>0</v>
      </c>
      <c r="K20" s="73">
        <f t="shared" si="2"/>
        <v>0.11899999999999999</v>
      </c>
      <c r="L20" s="73">
        <f t="shared" si="2"/>
        <v>3.5000000000000003E-2</v>
      </c>
      <c r="M20" s="73">
        <f t="shared" si="2"/>
        <v>3.6850000000000001</v>
      </c>
      <c r="N20" s="73">
        <f t="shared" si="2"/>
        <v>0</v>
      </c>
      <c r="O20" s="73">
        <f t="shared" si="2"/>
        <v>5.5970000000000004</v>
      </c>
      <c r="P20" s="73">
        <f t="shared" si="2"/>
        <v>7.6180000000000003</v>
      </c>
      <c r="Q20" s="73">
        <f t="shared" si="2"/>
        <v>57.265999999999991</v>
      </c>
      <c r="R20" s="73">
        <f t="shared" si="2"/>
        <v>-1.7480000000000002</v>
      </c>
      <c r="S20" s="93">
        <f t="shared" ref="S20:S83" si="3">IF(H20&gt;0,(IF((SUM(I20+K20+M20+O20)=0), 1,(H20/SUM(I20+K20+M20+O20)-1))),(IF((SUM(I20+K20+M20+O20)=0), 0,(H20/SUM(I20+K20+M20+O20)-1))))</f>
        <v>-0.18593766620572272</v>
      </c>
      <c r="T20" s="21" t="s">
        <v>29</v>
      </c>
    </row>
    <row r="21" spans="1:27" ht="31.5">
      <c r="A21" s="18"/>
      <c r="B21" s="23" t="s">
        <v>31</v>
      </c>
      <c r="C21" s="24" t="s">
        <v>28</v>
      </c>
      <c r="D21" s="74">
        <f>IF(NOT(SUM(D61,D108,D119,D129,D134)=0),SUM(D61,D108,D119,D129,D134),"нд")</f>
        <v>87.810980000000001</v>
      </c>
      <c r="E21" s="74">
        <f>SUM(E61,E108,E119,E129,E134)</f>
        <v>0</v>
      </c>
      <c r="F21" s="74">
        <f>SUM(F61,F108,F119,F129,F134)</f>
        <v>87.810980000000001</v>
      </c>
      <c r="G21" s="74">
        <f>SUM(G61,G108,G119,G129,G134)</f>
        <v>18.693000000000001</v>
      </c>
      <c r="H21" s="74">
        <f>SUM(H61,H108,H119,H129,H134)</f>
        <v>17.707999999999998</v>
      </c>
      <c r="I21" s="74">
        <f t="shared" ref="I21:R21" si="4">SUM(I61,I108,I119,I129,I134)</f>
        <v>0</v>
      </c>
      <c r="J21" s="74">
        <f t="shared" si="4"/>
        <v>0</v>
      </c>
      <c r="K21" s="74">
        <f t="shared" si="4"/>
        <v>3.5510000000000002</v>
      </c>
      <c r="L21" s="74">
        <f t="shared" si="4"/>
        <v>1.226</v>
      </c>
      <c r="M21" s="74">
        <f t="shared" si="4"/>
        <v>7.173</v>
      </c>
      <c r="N21" s="74">
        <f t="shared" si="4"/>
        <v>6.57</v>
      </c>
      <c r="O21" s="74">
        <f t="shared" si="4"/>
        <v>7.9690000000000003</v>
      </c>
      <c r="P21" s="74">
        <f t="shared" si="4"/>
        <v>9.9120000000000008</v>
      </c>
      <c r="Q21" s="74">
        <f t="shared" si="4"/>
        <v>69.117980000000003</v>
      </c>
      <c r="R21" s="74">
        <f t="shared" si="4"/>
        <v>-0.98499999999999999</v>
      </c>
      <c r="S21" s="94">
        <f t="shared" si="3"/>
        <v>-5.2693521639116447E-2</v>
      </c>
      <c r="T21" s="24" t="s">
        <v>29</v>
      </c>
    </row>
    <row r="22" spans="1:27" ht="31.5">
      <c r="A22" s="25">
        <v>1</v>
      </c>
      <c r="B22" s="26" t="s">
        <v>32</v>
      </c>
      <c r="C22" s="27" t="s">
        <v>28</v>
      </c>
      <c r="D22" s="72">
        <f>IF(NOT(SUM(D23,D96)=0),SUM(D23,D96),"нд")</f>
        <v>124.59898</v>
      </c>
      <c r="E22" s="72">
        <f>SUM(E23,E96)</f>
        <v>0</v>
      </c>
      <c r="F22" s="72">
        <f>SUM(F23,F96)</f>
        <v>124.59898</v>
      </c>
      <c r="G22" s="72">
        <f>SUM(G23,G96)</f>
        <v>20.125</v>
      </c>
      <c r="H22" s="72">
        <f>SUM(H23,H96)</f>
        <v>17.657</v>
      </c>
      <c r="I22" s="72">
        <f t="shared" ref="I22:R22" si="5">SUM(I23,I96)</f>
        <v>0</v>
      </c>
      <c r="J22" s="72">
        <f t="shared" si="5"/>
        <v>0</v>
      </c>
      <c r="K22" s="72">
        <f t="shared" si="5"/>
        <v>3.67</v>
      </c>
      <c r="L22" s="72">
        <f t="shared" si="5"/>
        <v>1.0369999999999999</v>
      </c>
      <c r="M22" s="72">
        <f t="shared" si="5"/>
        <v>10.858000000000001</v>
      </c>
      <c r="N22" s="72">
        <f t="shared" si="5"/>
        <v>6.57</v>
      </c>
      <c r="O22" s="72">
        <f t="shared" si="5"/>
        <v>5.5970000000000004</v>
      </c>
      <c r="P22" s="72">
        <f t="shared" si="5"/>
        <v>10.050000000000001</v>
      </c>
      <c r="Q22" s="72">
        <f t="shared" si="5"/>
        <v>104.47397999999998</v>
      </c>
      <c r="R22" s="72">
        <f t="shared" si="5"/>
        <v>-2.468</v>
      </c>
      <c r="S22" s="92">
        <f t="shared" si="3"/>
        <v>-0.12263354037267082</v>
      </c>
      <c r="T22" s="18" t="s">
        <v>29</v>
      </c>
    </row>
    <row r="23" spans="1:27" ht="47.25">
      <c r="A23" s="28" t="s">
        <v>33</v>
      </c>
      <c r="B23" s="26" t="s">
        <v>34</v>
      </c>
      <c r="C23" s="27" t="s">
        <v>28</v>
      </c>
      <c r="D23" s="72">
        <f>IF(NOT(SUM(D24)=0),SUM(D24),"нд")</f>
        <v>92.812979999999996</v>
      </c>
      <c r="E23" s="72">
        <f>SUM(E24)</f>
        <v>0</v>
      </c>
      <c r="F23" s="72">
        <f>SUM(F24)</f>
        <v>92.812979999999996</v>
      </c>
      <c r="G23" s="72">
        <f>SUM(G24)</f>
        <v>13.308</v>
      </c>
      <c r="H23" s="72">
        <f>SUM(H24)</f>
        <v>11.767999999999999</v>
      </c>
      <c r="I23" s="72">
        <f t="shared" ref="I23:R23" si="6">SUM(I24)</f>
        <v>0</v>
      </c>
      <c r="J23" s="72">
        <f t="shared" si="6"/>
        <v>0</v>
      </c>
      <c r="K23" s="72">
        <f t="shared" si="6"/>
        <v>2.4500000000000002</v>
      </c>
      <c r="L23" s="72">
        <f t="shared" si="6"/>
        <v>0</v>
      </c>
      <c r="M23" s="72">
        <f t="shared" si="6"/>
        <v>10.858000000000001</v>
      </c>
      <c r="N23" s="72">
        <f t="shared" si="6"/>
        <v>6.57</v>
      </c>
      <c r="O23" s="72">
        <f t="shared" si="6"/>
        <v>0</v>
      </c>
      <c r="P23" s="72">
        <f t="shared" si="6"/>
        <v>5.1980000000000004</v>
      </c>
      <c r="Q23" s="72">
        <f t="shared" si="6"/>
        <v>79.504979999999989</v>
      </c>
      <c r="R23" s="72">
        <f t="shared" si="6"/>
        <v>-1.54</v>
      </c>
      <c r="S23" s="92">
        <f t="shared" si="3"/>
        <v>-0.11571986774872267</v>
      </c>
      <c r="T23" s="18" t="s">
        <v>29</v>
      </c>
    </row>
    <row r="24" spans="1:27">
      <c r="A24" s="28" t="s">
        <v>35</v>
      </c>
      <c r="B24" s="29" t="s">
        <v>36</v>
      </c>
      <c r="C24" s="27" t="s">
        <v>28</v>
      </c>
      <c r="D24" s="72">
        <f>IF(NOT(SUM(D25,D47)=0),SUM(D25,D47),"нд")</f>
        <v>92.812979999999996</v>
      </c>
      <c r="E24" s="72">
        <f>SUM(E25,E47)</f>
        <v>0</v>
      </c>
      <c r="F24" s="72">
        <f>SUM(F25,F47)</f>
        <v>92.812979999999996</v>
      </c>
      <c r="G24" s="72">
        <f>SUM(G25,G47)</f>
        <v>13.308</v>
      </c>
      <c r="H24" s="72">
        <f>SUM(H25,H47)</f>
        <v>11.767999999999999</v>
      </c>
      <c r="I24" s="72">
        <f t="shared" ref="I24:R24" si="7">SUM(I25,I47)</f>
        <v>0</v>
      </c>
      <c r="J24" s="72">
        <f t="shared" si="7"/>
        <v>0</v>
      </c>
      <c r="K24" s="72">
        <f t="shared" si="7"/>
        <v>2.4500000000000002</v>
      </c>
      <c r="L24" s="72">
        <f t="shared" si="7"/>
        <v>0</v>
      </c>
      <c r="M24" s="72">
        <f t="shared" si="7"/>
        <v>10.858000000000001</v>
      </c>
      <c r="N24" s="72">
        <f t="shared" si="7"/>
        <v>6.57</v>
      </c>
      <c r="O24" s="72">
        <f t="shared" si="7"/>
        <v>0</v>
      </c>
      <c r="P24" s="72">
        <f t="shared" si="7"/>
        <v>5.1980000000000004</v>
      </c>
      <c r="Q24" s="72">
        <f t="shared" si="7"/>
        <v>79.504979999999989</v>
      </c>
      <c r="R24" s="72">
        <f t="shared" si="7"/>
        <v>-1.54</v>
      </c>
      <c r="S24" s="92">
        <f t="shared" si="3"/>
        <v>-0.11571986774872267</v>
      </c>
      <c r="T24" s="18" t="s">
        <v>29</v>
      </c>
      <c r="U24" s="30"/>
      <c r="V24" s="30"/>
    </row>
    <row r="25" spans="1:27">
      <c r="A25" s="28" t="s">
        <v>37</v>
      </c>
      <c r="B25" s="29" t="s">
        <v>38</v>
      </c>
      <c r="C25" s="27" t="s">
        <v>28</v>
      </c>
      <c r="D25" s="72">
        <f>IF(NOT(SUM(D26,D40)=0),SUM(D26,D40),"нд")</f>
        <v>35.058999999999997</v>
      </c>
      <c r="E25" s="72">
        <f>SUM(E26,E40)</f>
        <v>0</v>
      </c>
      <c r="F25" s="72">
        <f>SUM(F26,F40)</f>
        <v>35.058999999999997</v>
      </c>
      <c r="G25" s="72">
        <f>SUM(G26,G40)</f>
        <v>3.6850000000000001</v>
      </c>
      <c r="H25" s="72">
        <f>SUM(H26,H40)</f>
        <v>2.766</v>
      </c>
      <c r="I25" s="72">
        <f t="shared" ref="I25:R25" si="8">SUM(I26,I40)</f>
        <v>0</v>
      </c>
      <c r="J25" s="72">
        <f t="shared" si="8"/>
        <v>0</v>
      </c>
      <c r="K25" s="72">
        <f t="shared" si="8"/>
        <v>0</v>
      </c>
      <c r="L25" s="72">
        <f t="shared" si="8"/>
        <v>0</v>
      </c>
      <c r="M25" s="72">
        <f t="shared" si="8"/>
        <v>3.6850000000000001</v>
      </c>
      <c r="N25" s="72">
        <f t="shared" si="8"/>
        <v>0</v>
      </c>
      <c r="O25" s="72">
        <f t="shared" si="8"/>
        <v>0</v>
      </c>
      <c r="P25" s="72">
        <f t="shared" si="8"/>
        <v>2.766</v>
      </c>
      <c r="Q25" s="72">
        <f t="shared" si="8"/>
        <v>31.373999999999999</v>
      </c>
      <c r="R25" s="72">
        <f t="shared" si="8"/>
        <v>-0.91900000000000004</v>
      </c>
      <c r="S25" s="92">
        <f t="shared" si="3"/>
        <v>-0.2493894165535957</v>
      </c>
      <c r="T25" s="18" t="s">
        <v>29</v>
      </c>
    </row>
    <row r="26" spans="1:27">
      <c r="A26" s="28" t="s">
        <v>39</v>
      </c>
      <c r="B26" s="29" t="s">
        <v>40</v>
      </c>
      <c r="C26" s="27" t="s">
        <v>28</v>
      </c>
      <c r="D26" s="72">
        <f>IF(NOT(SUM(D27,D36)=0),SUM(D27,D36),"нд")</f>
        <v>10.489000000000001</v>
      </c>
      <c r="E26" s="72">
        <f>SUM(E27,E36)</f>
        <v>0</v>
      </c>
      <c r="F26" s="72">
        <f>SUM(F27,F36)</f>
        <v>10.489000000000001</v>
      </c>
      <c r="G26" s="72">
        <f>SUM(G27,G36)</f>
        <v>0</v>
      </c>
      <c r="H26" s="72">
        <f>SUM(H27,H36)</f>
        <v>0</v>
      </c>
      <c r="I26" s="72">
        <f t="shared" ref="I26:R26" si="9">SUM(I27,I36)</f>
        <v>0</v>
      </c>
      <c r="J26" s="72">
        <f t="shared" si="9"/>
        <v>0</v>
      </c>
      <c r="K26" s="72">
        <f t="shared" si="9"/>
        <v>0</v>
      </c>
      <c r="L26" s="72">
        <f t="shared" si="9"/>
        <v>0</v>
      </c>
      <c r="M26" s="72">
        <f t="shared" si="9"/>
        <v>0</v>
      </c>
      <c r="N26" s="72">
        <f t="shared" si="9"/>
        <v>0</v>
      </c>
      <c r="O26" s="72">
        <f t="shared" si="9"/>
        <v>0</v>
      </c>
      <c r="P26" s="72">
        <f t="shared" si="9"/>
        <v>0</v>
      </c>
      <c r="Q26" s="72">
        <f t="shared" si="9"/>
        <v>10.489000000000001</v>
      </c>
      <c r="R26" s="72">
        <f t="shared" si="9"/>
        <v>0</v>
      </c>
      <c r="S26" s="92">
        <f t="shared" si="3"/>
        <v>0</v>
      </c>
      <c r="T26" s="18" t="s">
        <v>29</v>
      </c>
    </row>
    <row r="27" spans="1:27">
      <c r="A27" s="25" t="s">
        <v>41</v>
      </c>
      <c r="B27" s="31" t="s">
        <v>42</v>
      </c>
      <c r="C27" s="27" t="s">
        <v>28</v>
      </c>
      <c r="D27" s="72">
        <f>IF(NOT(SUM(D28)=0),SUM(D28),"нд")</f>
        <v>8.7230000000000008</v>
      </c>
      <c r="E27" s="72">
        <f>SUM(E28)</f>
        <v>0</v>
      </c>
      <c r="F27" s="72">
        <f>SUM(F28)</f>
        <v>8.7230000000000008</v>
      </c>
      <c r="G27" s="72">
        <f>SUM(G28)</f>
        <v>0</v>
      </c>
      <c r="H27" s="72">
        <f>SUM(H28)</f>
        <v>0</v>
      </c>
      <c r="I27" s="72">
        <f t="shared" ref="I27:R27" si="10">SUM(I28)</f>
        <v>0</v>
      </c>
      <c r="J27" s="72">
        <f t="shared" si="10"/>
        <v>0</v>
      </c>
      <c r="K27" s="72">
        <f t="shared" si="10"/>
        <v>0</v>
      </c>
      <c r="L27" s="72">
        <f t="shared" si="10"/>
        <v>0</v>
      </c>
      <c r="M27" s="72">
        <f t="shared" si="10"/>
        <v>0</v>
      </c>
      <c r="N27" s="72">
        <f t="shared" si="10"/>
        <v>0</v>
      </c>
      <c r="O27" s="72">
        <f t="shared" si="10"/>
        <v>0</v>
      </c>
      <c r="P27" s="72">
        <f t="shared" si="10"/>
        <v>0</v>
      </c>
      <c r="Q27" s="72">
        <f t="shared" si="10"/>
        <v>8.7230000000000008</v>
      </c>
      <c r="R27" s="72">
        <f t="shared" si="10"/>
        <v>0</v>
      </c>
      <c r="S27" s="92">
        <f t="shared" si="3"/>
        <v>0</v>
      </c>
      <c r="T27" s="18" t="s">
        <v>29</v>
      </c>
    </row>
    <row r="28" spans="1:27" ht="31.5">
      <c r="A28" s="32" t="s">
        <v>43</v>
      </c>
      <c r="B28" s="33" t="s">
        <v>44</v>
      </c>
      <c r="C28" s="34" t="s">
        <v>28</v>
      </c>
      <c r="D28" s="73">
        <f>IF(NOT(SUM(D29:D35)=0),SUM(D29:D35),"нд")</f>
        <v>8.7230000000000008</v>
      </c>
      <c r="E28" s="73">
        <f>SUM(E29:E35)</f>
        <v>0</v>
      </c>
      <c r="F28" s="73">
        <f>SUM(F29:F35)</f>
        <v>8.7230000000000008</v>
      </c>
      <c r="G28" s="73">
        <f>SUM(G29:G35)</f>
        <v>0</v>
      </c>
      <c r="H28" s="73">
        <f>SUM(H29:H35)</f>
        <v>0</v>
      </c>
      <c r="I28" s="73">
        <f t="shared" ref="I28:R28" si="11">SUM(I29:I35)</f>
        <v>0</v>
      </c>
      <c r="J28" s="73">
        <f t="shared" si="11"/>
        <v>0</v>
      </c>
      <c r="K28" s="73">
        <f t="shared" si="11"/>
        <v>0</v>
      </c>
      <c r="L28" s="73">
        <f t="shared" si="11"/>
        <v>0</v>
      </c>
      <c r="M28" s="73">
        <f t="shared" si="11"/>
        <v>0</v>
      </c>
      <c r="N28" s="73">
        <f t="shared" si="11"/>
        <v>0</v>
      </c>
      <c r="O28" s="73">
        <f t="shared" si="11"/>
        <v>0</v>
      </c>
      <c r="P28" s="73">
        <f t="shared" si="11"/>
        <v>0</v>
      </c>
      <c r="Q28" s="73">
        <f t="shared" si="11"/>
        <v>8.7230000000000008</v>
      </c>
      <c r="R28" s="73">
        <f t="shared" si="11"/>
        <v>0</v>
      </c>
      <c r="S28" s="93">
        <f t="shared" si="3"/>
        <v>0</v>
      </c>
      <c r="T28" s="21" t="s">
        <v>29</v>
      </c>
    </row>
    <row r="29" spans="1:27" ht="31.5" customHeight="1">
      <c r="A29" s="35" t="s">
        <v>45</v>
      </c>
      <c r="B29" s="36" t="s">
        <v>46</v>
      </c>
      <c r="C29" s="37" t="s">
        <v>47</v>
      </c>
      <c r="D29" s="75">
        <v>0</v>
      </c>
      <c r="E29" s="75">
        <v>0</v>
      </c>
      <c r="F29" s="76">
        <f>D29-E29</f>
        <v>0</v>
      </c>
      <c r="G29" s="77">
        <f>I29+K29+M29+O29</f>
        <v>0</v>
      </c>
      <c r="H29" s="77">
        <f>J29+L29+N29+P29</f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6">
        <f>F29-H29</f>
        <v>0</v>
      </c>
      <c r="R29" s="78">
        <f>H29-(I29+K29+M29+O29)</f>
        <v>0</v>
      </c>
      <c r="S29" s="95">
        <f t="shared" si="3"/>
        <v>0</v>
      </c>
      <c r="T29" s="16" t="s">
        <v>29</v>
      </c>
    </row>
    <row r="30" spans="1:27" ht="47.25">
      <c r="A30" s="38" t="s">
        <v>48</v>
      </c>
      <c r="B30" s="39" t="s">
        <v>49</v>
      </c>
      <c r="C30" s="40" t="s">
        <v>50</v>
      </c>
      <c r="D30" s="79">
        <v>0</v>
      </c>
      <c r="E30" s="75">
        <v>0</v>
      </c>
      <c r="F30" s="76">
        <f t="shared" ref="F30:F35" si="12">D30-E30</f>
        <v>0</v>
      </c>
      <c r="G30" s="77">
        <f t="shared" ref="G30:H35" si="13">I30+K30+M30+O30</f>
        <v>0</v>
      </c>
      <c r="H30" s="77">
        <f t="shared" si="13"/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6">
        <f t="shared" ref="Q30:Q35" si="14">F30-H30</f>
        <v>0</v>
      </c>
      <c r="R30" s="78">
        <f t="shared" ref="R30:R35" si="15">H30-(I30+K30+M30+O30)</f>
        <v>0</v>
      </c>
      <c r="S30" s="95">
        <f t="shared" si="3"/>
        <v>0</v>
      </c>
      <c r="T30" s="16" t="s">
        <v>29</v>
      </c>
    </row>
    <row r="31" spans="1:27" ht="47.25">
      <c r="A31" s="38" t="s">
        <v>51</v>
      </c>
      <c r="B31" s="39" t="s">
        <v>52</v>
      </c>
      <c r="C31" s="40" t="s">
        <v>53</v>
      </c>
      <c r="D31" s="79">
        <v>2.2930000000000001</v>
      </c>
      <c r="E31" s="75">
        <v>0</v>
      </c>
      <c r="F31" s="76">
        <f t="shared" si="12"/>
        <v>2.2930000000000001</v>
      </c>
      <c r="G31" s="77">
        <f t="shared" si="13"/>
        <v>0</v>
      </c>
      <c r="H31" s="77">
        <f t="shared" si="13"/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6">
        <f t="shared" si="14"/>
        <v>2.2930000000000001</v>
      </c>
      <c r="R31" s="78">
        <f t="shared" si="15"/>
        <v>0</v>
      </c>
      <c r="S31" s="95">
        <f t="shared" si="3"/>
        <v>0</v>
      </c>
      <c r="T31" s="16" t="s">
        <v>29</v>
      </c>
    </row>
    <row r="32" spans="1:27" ht="31.5">
      <c r="A32" s="38" t="s">
        <v>54</v>
      </c>
      <c r="B32" s="39" t="s">
        <v>55</v>
      </c>
      <c r="C32" s="41" t="s">
        <v>56</v>
      </c>
      <c r="D32" s="79">
        <v>1.6839999999999999</v>
      </c>
      <c r="E32" s="75">
        <v>0</v>
      </c>
      <c r="F32" s="76">
        <f t="shared" si="12"/>
        <v>1.6839999999999999</v>
      </c>
      <c r="G32" s="77">
        <f t="shared" si="13"/>
        <v>0</v>
      </c>
      <c r="H32" s="77">
        <f t="shared" si="13"/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6">
        <f t="shared" si="14"/>
        <v>1.6839999999999999</v>
      </c>
      <c r="R32" s="78">
        <f t="shared" si="15"/>
        <v>0</v>
      </c>
      <c r="S32" s="95">
        <f t="shared" si="3"/>
        <v>0</v>
      </c>
      <c r="T32" s="16" t="s">
        <v>29</v>
      </c>
    </row>
    <row r="33" spans="1:20" ht="31.5">
      <c r="A33" s="38" t="s">
        <v>57</v>
      </c>
      <c r="B33" s="39" t="s">
        <v>58</v>
      </c>
      <c r="C33" s="41" t="s">
        <v>59</v>
      </c>
      <c r="D33" s="79">
        <v>1.6839999999999999</v>
      </c>
      <c r="E33" s="75">
        <v>0</v>
      </c>
      <c r="F33" s="76">
        <f t="shared" si="12"/>
        <v>1.6839999999999999</v>
      </c>
      <c r="G33" s="77">
        <f t="shared" si="13"/>
        <v>0</v>
      </c>
      <c r="H33" s="77">
        <f t="shared" si="13"/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6">
        <f t="shared" si="14"/>
        <v>1.6839999999999999</v>
      </c>
      <c r="R33" s="78">
        <f t="shared" si="15"/>
        <v>0</v>
      </c>
      <c r="S33" s="95">
        <f t="shared" si="3"/>
        <v>0</v>
      </c>
      <c r="T33" s="16" t="s">
        <v>29</v>
      </c>
    </row>
    <row r="34" spans="1:20" ht="31.5">
      <c r="A34" s="38" t="s">
        <v>60</v>
      </c>
      <c r="B34" s="39" t="s">
        <v>61</v>
      </c>
      <c r="C34" s="41" t="s">
        <v>62</v>
      </c>
      <c r="D34" s="79">
        <v>1.6839999999999999</v>
      </c>
      <c r="E34" s="75">
        <v>0</v>
      </c>
      <c r="F34" s="76">
        <f t="shared" si="12"/>
        <v>1.6839999999999999</v>
      </c>
      <c r="G34" s="77">
        <f t="shared" si="13"/>
        <v>0</v>
      </c>
      <c r="H34" s="77">
        <f t="shared" si="13"/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6">
        <f t="shared" si="14"/>
        <v>1.6839999999999999</v>
      </c>
      <c r="R34" s="78">
        <f t="shared" si="15"/>
        <v>0</v>
      </c>
      <c r="S34" s="95">
        <f t="shared" si="3"/>
        <v>0</v>
      </c>
      <c r="T34" s="16" t="s">
        <v>29</v>
      </c>
    </row>
    <row r="35" spans="1:20" ht="47.25">
      <c r="A35" s="38" t="s">
        <v>63</v>
      </c>
      <c r="B35" s="39" t="s">
        <v>64</v>
      </c>
      <c r="C35" s="40" t="s">
        <v>65</v>
      </c>
      <c r="D35" s="79">
        <v>1.3779999999999999</v>
      </c>
      <c r="E35" s="75">
        <v>0</v>
      </c>
      <c r="F35" s="76">
        <f t="shared" si="12"/>
        <v>1.3779999999999999</v>
      </c>
      <c r="G35" s="77">
        <f t="shared" si="13"/>
        <v>0</v>
      </c>
      <c r="H35" s="77">
        <f t="shared" si="13"/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6">
        <f t="shared" si="14"/>
        <v>1.3779999999999999</v>
      </c>
      <c r="R35" s="78">
        <f t="shared" si="15"/>
        <v>0</v>
      </c>
      <c r="S35" s="95">
        <f t="shared" si="3"/>
        <v>0</v>
      </c>
      <c r="T35" s="16" t="s">
        <v>29</v>
      </c>
    </row>
    <row r="36" spans="1:20" ht="31.5">
      <c r="A36" s="28" t="s">
        <v>66</v>
      </c>
      <c r="B36" s="31" t="s">
        <v>67</v>
      </c>
      <c r="C36" s="27" t="s">
        <v>28</v>
      </c>
      <c r="D36" s="72">
        <f>IF(NOT(SUM(D37)=0),SUM(D37),"нд")</f>
        <v>1.766</v>
      </c>
      <c r="E36" s="72">
        <f>SUM(E37)</f>
        <v>0</v>
      </c>
      <c r="F36" s="72">
        <f t="shared" ref="F36:R36" si="16">SUM(F37)</f>
        <v>1.766</v>
      </c>
      <c r="G36" s="72">
        <f t="shared" si="16"/>
        <v>0</v>
      </c>
      <c r="H36" s="72">
        <f t="shared" si="16"/>
        <v>0</v>
      </c>
      <c r="I36" s="72">
        <f t="shared" si="16"/>
        <v>0</v>
      </c>
      <c r="J36" s="72">
        <f t="shared" si="16"/>
        <v>0</v>
      </c>
      <c r="K36" s="72">
        <f t="shared" si="16"/>
        <v>0</v>
      </c>
      <c r="L36" s="72">
        <f t="shared" si="16"/>
        <v>0</v>
      </c>
      <c r="M36" s="72">
        <f t="shared" si="16"/>
        <v>0</v>
      </c>
      <c r="N36" s="72">
        <f t="shared" si="16"/>
        <v>0</v>
      </c>
      <c r="O36" s="72">
        <f t="shared" si="16"/>
        <v>0</v>
      </c>
      <c r="P36" s="72">
        <f t="shared" si="16"/>
        <v>0</v>
      </c>
      <c r="Q36" s="72">
        <f t="shared" si="16"/>
        <v>1.766</v>
      </c>
      <c r="R36" s="72">
        <f t="shared" si="16"/>
        <v>0</v>
      </c>
      <c r="S36" s="92">
        <f t="shared" si="3"/>
        <v>0</v>
      </c>
      <c r="T36" s="18" t="s">
        <v>29</v>
      </c>
    </row>
    <row r="37" spans="1:20" ht="31.5">
      <c r="A37" s="32" t="s">
        <v>68</v>
      </c>
      <c r="B37" s="33" t="s">
        <v>44</v>
      </c>
      <c r="C37" s="21" t="s">
        <v>28</v>
      </c>
      <c r="D37" s="73">
        <f>IF(NOT(SUM(D38:D39)=0),SUM(D38:D39),"нд")</f>
        <v>1.766</v>
      </c>
      <c r="E37" s="73">
        <f>SUM(E38:E39)</f>
        <v>0</v>
      </c>
      <c r="F37" s="73">
        <f t="shared" ref="F37:R37" si="17">SUM(F38:F39)</f>
        <v>1.766</v>
      </c>
      <c r="G37" s="73">
        <f t="shared" si="17"/>
        <v>0</v>
      </c>
      <c r="H37" s="73">
        <f t="shared" si="17"/>
        <v>0</v>
      </c>
      <c r="I37" s="73">
        <f t="shared" si="17"/>
        <v>0</v>
      </c>
      <c r="J37" s="73">
        <f t="shared" si="17"/>
        <v>0</v>
      </c>
      <c r="K37" s="73">
        <f t="shared" si="17"/>
        <v>0</v>
      </c>
      <c r="L37" s="73">
        <f t="shared" si="17"/>
        <v>0</v>
      </c>
      <c r="M37" s="73">
        <f t="shared" si="17"/>
        <v>0</v>
      </c>
      <c r="N37" s="73">
        <f t="shared" si="17"/>
        <v>0</v>
      </c>
      <c r="O37" s="73">
        <f t="shared" si="17"/>
        <v>0</v>
      </c>
      <c r="P37" s="73">
        <f t="shared" si="17"/>
        <v>0</v>
      </c>
      <c r="Q37" s="73">
        <f t="shared" si="17"/>
        <v>1.766</v>
      </c>
      <c r="R37" s="73">
        <f t="shared" si="17"/>
        <v>0</v>
      </c>
      <c r="S37" s="93">
        <f t="shared" si="3"/>
        <v>0</v>
      </c>
      <c r="T37" s="21" t="s">
        <v>29</v>
      </c>
    </row>
    <row r="38" spans="1:20" ht="63">
      <c r="A38" s="38" t="s">
        <v>69</v>
      </c>
      <c r="B38" s="39" t="s">
        <v>70</v>
      </c>
      <c r="C38" s="41" t="s">
        <v>71</v>
      </c>
      <c r="D38" s="79">
        <v>1.024</v>
      </c>
      <c r="E38" s="79">
        <v>0</v>
      </c>
      <c r="F38" s="76">
        <f>D38-E38</f>
        <v>1.024</v>
      </c>
      <c r="G38" s="77">
        <f>I38+K38+M38+O38</f>
        <v>0</v>
      </c>
      <c r="H38" s="77">
        <f>J38+L38+N38+P38</f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6">
        <f>F38-H38</f>
        <v>1.024</v>
      </c>
      <c r="R38" s="78">
        <f t="shared" ref="R38:R39" si="18">H38-(I38+K38+M38+O38)</f>
        <v>0</v>
      </c>
      <c r="S38" s="95">
        <f t="shared" si="3"/>
        <v>0</v>
      </c>
      <c r="T38" s="16" t="s">
        <v>29</v>
      </c>
    </row>
    <row r="39" spans="1:20" ht="63">
      <c r="A39" s="38" t="s">
        <v>72</v>
      </c>
      <c r="B39" s="39" t="s">
        <v>73</v>
      </c>
      <c r="C39" s="40" t="s">
        <v>74</v>
      </c>
      <c r="D39" s="79">
        <v>0.74199999999999999</v>
      </c>
      <c r="E39" s="79">
        <v>0</v>
      </c>
      <c r="F39" s="76">
        <f>D39-E39</f>
        <v>0.74199999999999999</v>
      </c>
      <c r="G39" s="77">
        <f>I39+K39+M39+O39</f>
        <v>0</v>
      </c>
      <c r="H39" s="77">
        <f>J39+L39+N39+P39</f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6">
        <f>F39-H39</f>
        <v>0.74199999999999999</v>
      </c>
      <c r="R39" s="78">
        <f t="shared" si="18"/>
        <v>0</v>
      </c>
      <c r="S39" s="95">
        <f t="shared" si="3"/>
        <v>0</v>
      </c>
      <c r="T39" s="16" t="s">
        <v>29</v>
      </c>
    </row>
    <row r="40" spans="1:20">
      <c r="A40" s="28" t="s">
        <v>75</v>
      </c>
      <c r="B40" s="42" t="s">
        <v>76</v>
      </c>
      <c r="C40" s="27" t="s">
        <v>28</v>
      </c>
      <c r="D40" s="72">
        <f>IF(NOT(SUM(D41)=0),SUM(D41),"нд")</f>
        <v>24.57</v>
      </c>
      <c r="E40" s="72">
        <f>SUM(E41)</f>
        <v>0</v>
      </c>
      <c r="F40" s="72">
        <f t="shared" ref="F40:R41" si="19">SUM(F41)</f>
        <v>24.57</v>
      </c>
      <c r="G40" s="72">
        <f t="shared" si="19"/>
        <v>3.6850000000000001</v>
      </c>
      <c r="H40" s="72">
        <f t="shared" si="19"/>
        <v>2.766</v>
      </c>
      <c r="I40" s="72">
        <f t="shared" si="19"/>
        <v>0</v>
      </c>
      <c r="J40" s="72">
        <f t="shared" si="19"/>
        <v>0</v>
      </c>
      <c r="K40" s="72">
        <f t="shared" si="19"/>
        <v>0</v>
      </c>
      <c r="L40" s="72">
        <f t="shared" si="19"/>
        <v>0</v>
      </c>
      <c r="M40" s="72">
        <f t="shared" si="19"/>
        <v>3.6850000000000001</v>
      </c>
      <c r="N40" s="72">
        <f t="shared" si="19"/>
        <v>0</v>
      </c>
      <c r="O40" s="72">
        <f t="shared" si="19"/>
        <v>0</v>
      </c>
      <c r="P40" s="72">
        <f t="shared" si="19"/>
        <v>2.766</v>
      </c>
      <c r="Q40" s="72">
        <f t="shared" si="19"/>
        <v>20.884999999999998</v>
      </c>
      <c r="R40" s="72">
        <f t="shared" si="19"/>
        <v>-0.91900000000000004</v>
      </c>
      <c r="S40" s="92">
        <f t="shared" si="3"/>
        <v>-0.2493894165535957</v>
      </c>
      <c r="T40" s="18" t="s">
        <v>29</v>
      </c>
    </row>
    <row r="41" spans="1:20">
      <c r="A41" s="28" t="s">
        <v>77</v>
      </c>
      <c r="B41" s="31" t="s">
        <v>78</v>
      </c>
      <c r="C41" s="27" t="s">
        <v>28</v>
      </c>
      <c r="D41" s="72">
        <f>IF(NOT(SUM(D42)=0),SUM(D42),"нд")</f>
        <v>24.57</v>
      </c>
      <c r="E41" s="72">
        <f>SUM(E42)</f>
        <v>0</v>
      </c>
      <c r="F41" s="72">
        <f t="shared" si="19"/>
        <v>24.57</v>
      </c>
      <c r="G41" s="72">
        <f t="shared" si="19"/>
        <v>3.6850000000000001</v>
      </c>
      <c r="H41" s="72">
        <f t="shared" si="19"/>
        <v>2.766</v>
      </c>
      <c r="I41" s="72">
        <f t="shared" si="19"/>
        <v>0</v>
      </c>
      <c r="J41" s="72">
        <f t="shared" si="19"/>
        <v>0</v>
      </c>
      <c r="K41" s="72">
        <f t="shared" si="19"/>
        <v>0</v>
      </c>
      <c r="L41" s="72">
        <f t="shared" si="19"/>
        <v>0</v>
      </c>
      <c r="M41" s="72">
        <f t="shared" si="19"/>
        <v>3.6850000000000001</v>
      </c>
      <c r="N41" s="72">
        <f t="shared" si="19"/>
        <v>0</v>
      </c>
      <c r="O41" s="72">
        <f t="shared" si="19"/>
        <v>0</v>
      </c>
      <c r="P41" s="72">
        <f t="shared" si="19"/>
        <v>2.766</v>
      </c>
      <c r="Q41" s="72">
        <f t="shared" si="19"/>
        <v>20.884999999999998</v>
      </c>
      <c r="R41" s="72">
        <f t="shared" si="19"/>
        <v>-0.91900000000000004</v>
      </c>
      <c r="S41" s="92">
        <f t="shared" si="3"/>
        <v>-0.2493894165535957</v>
      </c>
      <c r="T41" s="18" t="s">
        <v>29</v>
      </c>
    </row>
    <row r="42" spans="1:20" ht="31.5">
      <c r="A42" s="43" t="s">
        <v>79</v>
      </c>
      <c r="B42" s="33" t="s">
        <v>44</v>
      </c>
      <c r="C42" s="21" t="s">
        <v>28</v>
      </c>
      <c r="D42" s="73">
        <f>IF(NOT(SUM(D43:D45)=0),SUM(D43:D45),"нд")</f>
        <v>24.57</v>
      </c>
      <c r="E42" s="73">
        <f>SUM(E43:E46)</f>
        <v>0</v>
      </c>
      <c r="F42" s="73">
        <f t="shared" ref="F42:R42" si="20">SUM(F43:F46)</f>
        <v>24.57</v>
      </c>
      <c r="G42" s="73">
        <f t="shared" si="20"/>
        <v>3.6850000000000001</v>
      </c>
      <c r="H42" s="73">
        <f t="shared" si="20"/>
        <v>2.766</v>
      </c>
      <c r="I42" s="73">
        <f t="shared" si="20"/>
        <v>0</v>
      </c>
      <c r="J42" s="73">
        <f t="shared" si="20"/>
        <v>0</v>
      </c>
      <c r="K42" s="73">
        <f t="shared" si="20"/>
        <v>0</v>
      </c>
      <c r="L42" s="73">
        <f t="shared" si="20"/>
        <v>0</v>
      </c>
      <c r="M42" s="73">
        <f t="shared" si="20"/>
        <v>3.6850000000000001</v>
      </c>
      <c r="N42" s="73">
        <f t="shared" si="20"/>
        <v>0</v>
      </c>
      <c r="O42" s="73">
        <f t="shared" si="20"/>
        <v>0</v>
      </c>
      <c r="P42" s="73">
        <f t="shared" si="20"/>
        <v>2.766</v>
      </c>
      <c r="Q42" s="73">
        <f t="shared" si="20"/>
        <v>20.884999999999998</v>
      </c>
      <c r="R42" s="73">
        <f t="shared" si="20"/>
        <v>-0.91900000000000004</v>
      </c>
      <c r="S42" s="93">
        <f t="shared" si="3"/>
        <v>-0.2493894165535957</v>
      </c>
      <c r="T42" s="21" t="s">
        <v>29</v>
      </c>
    </row>
    <row r="43" spans="1:20" ht="47.25">
      <c r="A43" s="44" t="s">
        <v>80</v>
      </c>
      <c r="B43" s="45" t="s">
        <v>81</v>
      </c>
      <c r="C43" s="46" t="s">
        <v>82</v>
      </c>
      <c r="D43" s="113">
        <v>13.888</v>
      </c>
      <c r="E43" s="114">
        <v>0</v>
      </c>
      <c r="F43" s="114">
        <f>D43-E43</f>
        <v>13.888</v>
      </c>
      <c r="G43" s="116">
        <f>I43+K43+M43+O43</f>
        <v>0</v>
      </c>
      <c r="H43" s="116">
        <f>J43+L43+N43+P43</f>
        <v>0</v>
      </c>
      <c r="I43" s="116">
        <v>0</v>
      </c>
      <c r="J43" s="116">
        <v>0</v>
      </c>
      <c r="K43" s="116">
        <v>0</v>
      </c>
      <c r="L43" s="116">
        <v>0</v>
      </c>
      <c r="M43" s="116">
        <v>0</v>
      </c>
      <c r="N43" s="116">
        <v>0</v>
      </c>
      <c r="O43" s="116">
        <v>0</v>
      </c>
      <c r="P43" s="116">
        <v>0</v>
      </c>
      <c r="Q43" s="118">
        <f>F43-H43</f>
        <v>13.888</v>
      </c>
      <c r="R43" s="120">
        <f t="shared" ref="R43:R45" si="21">H43-(I43+K43+M43+O43)</f>
        <v>0</v>
      </c>
      <c r="S43" s="122">
        <f t="shared" si="3"/>
        <v>0</v>
      </c>
      <c r="T43" s="124" t="s">
        <v>29</v>
      </c>
    </row>
    <row r="44" spans="1:20" ht="47.25">
      <c r="A44" s="38" t="s">
        <v>83</v>
      </c>
      <c r="B44" s="47" t="s">
        <v>84</v>
      </c>
      <c r="C44" s="40" t="s">
        <v>85</v>
      </c>
      <c r="D44" s="113"/>
      <c r="E44" s="115"/>
      <c r="F44" s="115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9"/>
      <c r="R44" s="121"/>
      <c r="S44" s="123"/>
      <c r="T44" s="125"/>
    </row>
    <row r="45" spans="1:20" ht="31.5">
      <c r="A45" s="126" t="s">
        <v>86</v>
      </c>
      <c r="B45" s="48" t="s">
        <v>87</v>
      </c>
      <c r="C45" s="128" t="s">
        <v>88</v>
      </c>
      <c r="D45" s="130">
        <v>10.682</v>
      </c>
      <c r="E45" s="130">
        <v>0</v>
      </c>
      <c r="F45" s="130">
        <f>D45-E45</f>
        <v>10.682</v>
      </c>
      <c r="G45" s="132">
        <f>I45+K45+M45+O45</f>
        <v>3.6850000000000001</v>
      </c>
      <c r="H45" s="132">
        <f>J45+L45+N45+P45</f>
        <v>2.766</v>
      </c>
      <c r="I45" s="132">
        <v>0</v>
      </c>
      <c r="J45" s="132">
        <v>0</v>
      </c>
      <c r="K45" s="132">
        <v>0</v>
      </c>
      <c r="L45" s="132">
        <v>0</v>
      </c>
      <c r="M45" s="132">
        <v>3.6850000000000001</v>
      </c>
      <c r="N45" s="132">
        <v>0</v>
      </c>
      <c r="O45" s="132">
        <v>0</v>
      </c>
      <c r="P45" s="132">
        <v>2.766</v>
      </c>
      <c r="Q45" s="138">
        <f>F45-G45</f>
        <v>6.9969999999999999</v>
      </c>
      <c r="R45" s="140">
        <f t="shared" si="21"/>
        <v>-0.91900000000000004</v>
      </c>
      <c r="S45" s="134">
        <f t="shared" si="3"/>
        <v>-0.2493894165535957</v>
      </c>
      <c r="T45" s="136" t="s">
        <v>274</v>
      </c>
    </row>
    <row r="46" spans="1:20" ht="31.5">
      <c r="A46" s="127"/>
      <c r="B46" s="48" t="s">
        <v>89</v>
      </c>
      <c r="C46" s="129"/>
      <c r="D46" s="131"/>
      <c r="E46" s="131"/>
      <c r="F46" s="131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9"/>
      <c r="R46" s="141"/>
      <c r="S46" s="135"/>
      <c r="T46" s="137"/>
    </row>
    <row r="47" spans="1:20" ht="21" customHeight="1">
      <c r="A47" s="28" t="s">
        <v>90</v>
      </c>
      <c r="B47" s="49" t="s">
        <v>91</v>
      </c>
      <c r="C47" s="27" t="s">
        <v>28</v>
      </c>
      <c r="D47" s="72">
        <f>IF(NOT(SUM(D48)=0),SUM(D48),"нд")</f>
        <v>57.753979999999999</v>
      </c>
      <c r="E47" s="72">
        <f>SUM(E48)</f>
        <v>0</v>
      </c>
      <c r="F47" s="72">
        <f t="shared" ref="F47:R47" si="22">SUM(F48)</f>
        <v>57.753979999999999</v>
      </c>
      <c r="G47" s="72">
        <f t="shared" si="22"/>
        <v>9.6229999999999993</v>
      </c>
      <c r="H47" s="72">
        <f t="shared" si="22"/>
        <v>9.0019999999999989</v>
      </c>
      <c r="I47" s="72">
        <f t="shared" si="22"/>
        <v>0</v>
      </c>
      <c r="J47" s="72">
        <f t="shared" si="22"/>
        <v>0</v>
      </c>
      <c r="K47" s="72">
        <f t="shared" si="22"/>
        <v>2.4500000000000002</v>
      </c>
      <c r="L47" s="72">
        <f t="shared" si="22"/>
        <v>0</v>
      </c>
      <c r="M47" s="72">
        <f t="shared" si="22"/>
        <v>7.173</v>
      </c>
      <c r="N47" s="72">
        <f t="shared" si="22"/>
        <v>6.57</v>
      </c>
      <c r="O47" s="72">
        <f t="shared" si="22"/>
        <v>0</v>
      </c>
      <c r="P47" s="72">
        <f t="shared" si="22"/>
        <v>2.4319999999999999</v>
      </c>
      <c r="Q47" s="72">
        <f t="shared" si="22"/>
        <v>48.130979999999994</v>
      </c>
      <c r="R47" s="72">
        <f t="shared" si="22"/>
        <v>-0.621</v>
      </c>
      <c r="S47" s="92">
        <f t="shared" si="3"/>
        <v>-6.4532889951158912E-2</v>
      </c>
      <c r="T47" s="18" t="s">
        <v>29</v>
      </c>
    </row>
    <row r="48" spans="1:20" ht="31.5">
      <c r="A48" s="28" t="s">
        <v>92</v>
      </c>
      <c r="B48" s="31" t="s">
        <v>93</v>
      </c>
      <c r="C48" s="27" t="s">
        <v>28</v>
      </c>
      <c r="D48" s="72">
        <f>IF(NOT(SUM(D49,D61)=0),SUM(D49,D61),"нд")</f>
        <v>57.753979999999999</v>
      </c>
      <c r="E48" s="72">
        <f>SUM(E49,E61)</f>
        <v>0</v>
      </c>
      <c r="F48" s="72">
        <f t="shared" ref="F48:R48" si="23">SUM(F49,F61)</f>
        <v>57.753979999999999</v>
      </c>
      <c r="G48" s="72">
        <f t="shared" si="23"/>
        <v>9.6229999999999993</v>
      </c>
      <c r="H48" s="72">
        <f t="shared" si="23"/>
        <v>9.0019999999999989</v>
      </c>
      <c r="I48" s="72">
        <f t="shared" si="23"/>
        <v>0</v>
      </c>
      <c r="J48" s="72">
        <f t="shared" si="23"/>
        <v>0</v>
      </c>
      <c r="K48" s="72">
        <f t="shared" si="23"/>
        <v>2.4500000000000002</v>
      </c>
      <c r="L48" s="72">
        <f t="shared" si="23"/>
        <v>0</v>
      </c>
      <c r="M48" s="72">
        <f t="shared" si="23"/>
        <v>7.173</v>
      </c>
      <c r="N48" s="72">
        <f t="shared" si="23"/>
        <v>6.57</v>
      </c>
      <c r="O48" s="72">
        <f t="shared" si="23"/>
        <v>0</v>
      </c>
      <c r="P48" s="72">
        <f t="shared" si="23"/>
        <v>2.4319999999999999</v>
      </c>
      <c r="Q48" s="72">
        <f t="shared" si="23"/>
        <v>48.130979999999994</v>
      </c>
      <c r="R48" s="72">
        <f t="shared" si="23"/>
        <v>-0.621</v>
      </c>
      <c r="S48" s="92">
        <f t="shared" si="3"/>
        <v>-6.4532889951158912E-2</v>
      </c>
      <c r="T48" s="18" t="s">
        <v>29</v>
      </c>
    </row>
    <row r="49" spans="1:21" ht="31.5">
      <c r="A49" s="32" t="s">
        <v>94</v>
      </c>
      <c r="B49" s="33" t="s">
        <v>44</v>
      </c>
      <c r="C49" s="21" t="s">
        <v>28</v>
      </c>
      <c r="D49" s="73">
        <f>IF(NOT(SUM(D50:D60)=0),SUM(D50:D60),"нд")</f>
        <v>15.279999999999998</v>
      </c>
      <c r="E49" s="73">
        <f>SUM(E50:E60)</f>
        <v>0</v>
      </c>
      <c r="F49" s="73">
        <f t="shared" ref="F49:R49" si="24">SUM(F50:F60)</f>
        <v>15.279999999999998</v>
      </c>
      <c r="G49" s="73">
        <f t="shared" si="24"/>
        <v>0</v>
      </c>
      <c r="H49" s="73">
        <f t="shared" si="24"/>
        <v>0</v>
      </c>
      <c r="I49" s="73">
        <f t="shared" si="24"/>
        <v>0</v>
      </c>
      <c r="J49" s="73">
        <f t="shared" si="24"/>
        <v>0</v>
      </c>
      <c r="K49" s="73">
        <f t="shared" si="24"/>
        <v>0</v>
      </c>
      <c r="L49" s="73">
        <f t="shared" si="24"/>
        <v>0</v>
      </c>
      <c r="M49" s="73">
        <f t="shared" si="24"/>
        <v>0</v>
      </c>
      <c r="N49" s="73">
        <f t="shared" si="24"/>
        <v>0</v>
      </c>
      <c r="O49" s="73">
        <f t="shared" si="24"/>
        <v>0</v>
      </c>
      <c r="P49" s="73">
        <f t="shared" si="24"/>
        <v>0</v>
      </c>
      <c r="Q49" s="73">
        <f t="shared" si="24"/>
        <v>15.279999999999998</v>
      </c>
      <c r="R49" s="73">
        <f t="shared" si="24"/>
        <v>0</v>
      </c>
      <c r="S49" s="93">
        <f t="shared" si="3"/>
        <v>0</v>
      </c>
      <c r="T49" s="22" t="s">
        <v>29</v>
      </c>
    </row>
    <row r="50" spans="1:21" ht="63">
      <c r="A50" s="38" t="s">
        <v>95</v>
      </c>
      <c r="B50" s="50" t="s">
        <v>96</v>
      </c>
      <c r="C50" s="40" t="s">
        <v>97</v>
      </c>
      <c r="D50" s="79">
        <v>8.7759999999999998</v>
      </c>
      <c r="E50" s="79">
        <v>0</v>
      </c>
      <c r="F50" s="76">
        <f>D50-E50</f>
        <v>8.7759999999999998</v>
      </c>
      <c r="G50" s="77">
        <f>I50+K50+M50+O50</f>
        <v>0</v>
      </c>
      <c r="H50" s="77">
        <f t="shared" ref="H50:H60" si="25">J50+L50+N50+P50</f>
        <v>0</v>
      </c>
      <c r="I50" s="77">
        <v>0</v>
      </c>
      <c r="J50" s="77">
        <v>0</v>
      </c>
      <c r="K50" s="77">
        <v>0</v>
      </c>
      <c r="L50" s="77">
        <v>0</v>
      </c>
      <c r="M50" s="77">
        <v>0</v>
      </c>
      <c r="N50" s="77">
        <v>0</v>
      </c>
      <c r="O50" s="77">
        <v>0</v>
      </c>
      <c r="P50" s="77">
        <v>0</v>
      </c>
      <c r="Q50" s="76">
        <f t="shared" ref="Q50:Q60" si="26">F50-H50</f>
        <v>8.7759999999999998</v>
      </c>
      <c r="R50" s="78">
        <f t="shared" ref="R50:R60" si="27">H50-(I50+K50+M50+O50)</f>
        <v>0</v>
      </c>
      <c r="S50" s="95">
        <f t="shared" si="3"/>
        <v>0</v>
      </c>
      <c r="T50" s="16" t="s">
        <v>29</v>
      </c>
    </row>
    <row r="51" spans="1:21" ht="47.25">
      <c r="A51" s="35" t="s">
        <v>98</v>
      </c>
      <c r="B51" s="51" t="s">
        <v>99</v>
      </c>
      <c r="C51" s="37" t="s">
        <v>100</v>
      </c>
      <c r="D51" s="75">
        <v>0</v>
      </c>
      <c r="E51" s="79">
        <v>0</v>
      </c>
      <c r="F51" s="76">
        <f t="shared" ref="F51:F60" si="28">D51-E51</f>
        <v>0</v>
      </c>
      <c r="G51" s="77">
        <f t="shared" ref="G51:G60" si="29">I51+K51+M51+O51</f>
        <v>0</v>
      </c>
      <c r="H51" s="77">
        <f t="shared" si="25"/>
        <v>0</v>
      </c>
      <c r="I51" s="77">
        <v>0</v>
      </c>
      <c r="J51" s="77">
        <v>0</v>
      </c>
      <c r="K51" s="77">
        <v>0</v>
      </c>
      <c r="L51" s="77">
        <v>0</v>
      </c>
      <c r="M51" s="77">
        <v>0</v>
      </c>
      <c r="N51" s="77">
        <v>0</v>
      </c>
      <c r="O51" s="77">
        <v>0</v>
      </c>
      <c r="P51" s="77">
        <v>0</v>
      </c>
      <c r="Q51" s="76">
        <f t="shared" si="26"/>
        <v>0</v>
      </c>
      <c r="R51" s="78">
        <f t="shared" si="27"/>
        <v>0</v>
      </c>
      <c r="S51" s="95">
        <f t="shared" si="3"/>
        <v>0</v>
      </c>
      <c r="T51" s="16" t="s">
        <v>29</v>
      </c>
    </row>
    <row r="52" spans="1:21" ht="47.25">
      <c r="A52" s="38" t="s">
        <v>101</v>
      </c>
      <c r="B52" s="52" t="s">
        <v>102</v>
      </c>
      <c r="C52" s="40" t="s">
        <v>103</v>
      </c>
      <c r="D52" s="79">
        <v>1.1259999999999999</v>
      </c>
      <c r="E52" s="79">
        <v>0</v>
      </c>
      <c r="F52" s="76">
        <f t="shared" si="28"/>
        <v>1.1259999999999999</v>
      </c>
      <c r="G52" s="77">
        <f t="shared" si="29"/>
        <v>0</v>
      </c>
      <c r="H52" s="77">
        <f t="shared" si="25"/>
        <v>0</v>
      </c>
      <c r="I52" s="77">
        <v>0</v>
      </c>
      <c r="J52" s="77">
        <v>0</v>
      </c>
      <c r="K52" s="77">
        <v>0</v>
      </c>
      <c r="L52" s="77">
        <v>0</v>
      </c>
      <c r="M52" s="77">
        <v>0</v>
      </c>
      <c r="N52" s="77">
        <v>0</v>
      </c>
      <c r="O52" s="77">
        <v>0</v>
      </c>
      <c r="P52" s="77">
        <v>0</v>
      </c>
      <c r="Q52" s="76">
        <f t="shared" si="26"/>
        <v>1.1259999999999999</v>
      </c>
      <c r="R52" s="78">
        <f t="shared" si="27"/>
        <v>0</v>
      </c>
      <c r="S52" s="95">
        <f t="shared" si="3"/>
        <v>0</v>
      </c>
      <c r="T52" s="16" t="s">
        <v>29</v>
      </c>
    </row>
    <row r="53" spans="1:21" ht="47.25">
      <c r="A53" s="38" t="s">
        <v>104</v>
      </c>
      <c r="B53" s="52" t="s">
        <v>105</v>
      </c>
      <c r="C53" s="41" t="s">
        <v>106</v>
      </c>
      <c r="D53" s="79">
        <v>1.254</v>
      </c>
      <c r="E53" s="79">
        <v>0</v>
      </c>
      <c r="F53" s="76">
        <f t="shared" si="28"/>
        <v>1.254</v>
      </c>
      <c r="G53" s="77">
        <f t="shared" si="29"/>
        <v>0</v>
      </c>
      <c r="H53" s="77">
        <f t="shared" si="25"/>
        <v>0</v>
      </c>
      <c r="I53" s="77">
        <v>0</v>
      </c>
      <c r="J53" s="77">
        <v>0</v>
      </c>
      <c r="K53" s="77">
        <v>0</v>
      </c>
      <c r="L53" s="77">
        <v>0</v>
      </c>
      <c r="M53" s="77">
        <v>0</v>
      </c>
      <c r="N53" s="77">
        <v>0</v>
      </c>
      <c r="O53" s="77">
        <v>0</v>
      </c>
      <c r="P53" s="77">
        <v>0</v>
      </c>
      <c r="Q53" s="76">
        <f t="shared" si="26"/>
        <v>1.254</v>
      </c>
      <c r="R53" s="78">
        <f t="shared" si="27"/>
        <v>0</v>
      </c>
      <c r="S53" s="95">
        <f t="shared" si="3"/>
        <v>0</v>
      </c>
      <c r="T53" s="16" t="s">
        <v>29</v>
      </c>
    </row>
    <row r="54" spans="1:21" ht="63">
      <c r="A54" s="38" t="s">
        <v>107</v>
      </c>
      <c r="B54" s="52" t="s">
        <v>108</v>
      </c>
      <c r="C54" s="40" t="s">
        <v>109</v>
      </c>
      <c r="D54" s="69">
        <v>1.1839999999999999</v>
      </c>
      <c r="E54" s="79">
        <v>0</v>
      </c>
      <c r="F54" s="76">
        <f t="shared" si="28"/>
        <v>1.1839999999999999</v>
      </c>
      <c r="G54" s="77">
        <f t="shared" si="29"/>
        <v>0</v>
      </c>
      <c r="H54" s="77">
        <f t="shared" si="25"/>
        <v>0</v>
      </c>
      <c r="I54" s="77">
        <v>0</v>
      </c>
      <c r="J54" s="77">
        <v>0</v>
      </c>
      <c r="K54" s="77">
        <v>0</v>
      </c>
      <c r="L54" s="77">
        <v>0</v>
      </c>
      <c r="M54" s="77">
        <v>0</v>
      </c>
      <c r="N54" s="77">
        <v>0</v>
      </c>
      <c r="O54" s="77">
        <v>0</v>
      </c>
      <c r="P54" s="77">
        <v>0</v>
      </c>
      <c r="Q54" s="76">
        <f t="shared" si="26"/>
        <v>1.1839999999999999</v>
      </c>
      <c r="R54" s="78">
        <f t="shared" si="27"/>
        <v>0</v>
      </c>
      <c r="S54" s="95">
        <f t="shared" si="3"/>
        <v>0</v>
      </c>
      <c r="T54" s="16" t="s">
        <v>29</v>
      </c>
    </row>
    <row r="55" spans="1:21" ht="47.25">
      <c r="A55" s="38" t="s">
        <v>110</v>
      </c>
      <c r="B55" s="52" t="s">
        <v>111</v>
      </c>
      <c r="C55" s="40" t="s">
        <v>112</v>
      </c>
      <c r="D55" s="79">
        <v>1.1259999999999999</v>
      </c>
      <c r="E55" s="79">
        <v>0</v>
      </c>
      <c r="F55" s="76">
        <f t="shared" si="28"/>
        <v>1.1259999999999999</v>
      </c>
      <c r="G55" s="77">
        <f t="shared" si="29"/>
        <v>0</v>
      </c>
      <c r="H55" s="77">
        <f t="shared" si="25"/>
        <v>0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6">
        <f t="shared" si="26"/>
        <v>1.1259999999999999</v>
      </c>
      <c r="R55" s="78">
        <f t="shared" si="27"/>
        <v>0</v>
      </c>
      <c r="S55" s="95">
        <f t="shared" si="3"/>
        <v>0</v>
      </c>
      <c r="T55" s="16" t="s">
        <v>29</v>
      </c>
    </row>
    <row r="56" spans="1:21" ht="47.25">
      <c r="A56" s="35" t="s">
        <v>113</v>
      </c>
      <c r="B56" s="51" t="s">
        <v>114</v>
      </c>
      <c r="C56" s="37" t="s">
        <v>115</v>
      </c>
      <c r="D56" s="75">
        <v>0</v>
      </c>
      <c r="E56" s="79">
        <v>0</v>
      </c>
      <c r="F56" s="76">
        <f t="shared" si="28"/>
        <v>0</v>
      </c>
      <c r="G56" s="77">
        <f t="shared" si="29"/>
        <v>0</v>
      </c>
      <c r="H56" s="77">
        <f t="shared" si="25"/>
        <v>0</v>
      </c>
      <c r="I56" s="77">
        <v>0</v>
      </c>
      <c r="J56" s="77">
        <v>0</v>
      </c>
      <c r="K56" s="77">
        <v>0</v>
      </c>
      <c r="L56" s="77">
        <v>0</v>
      </c>
      <c r="M56" s="77">
        <v>0</v>
      </c>
      <c r="N56" s="77">
        <v>0</v>
      </c>
      <c r="O56" s="77">
        <v>0</v>
      </c>
      <c r="P56" s="77">
        <v>0</v>
      </c>
      <c r="Q56" s="76">
        <f t="shared" si="26"/>
        <v>0</v>
      </c>
      <c r="R56" s="78">
        <f t="shared" si="27"/>
        <v>0</v>
      </c>
      <c r="S56" s="95">
        <f t="shared" si="3"/>
        <v>0</v>
      </c>
      <c r="T56" s="16" t="s">
        <v>29</v>
      </c>
    </row>
    <row r="57" spans="1:21" ht="31.5">
      <c r="A57" s="38" t="s">
        <v>116</v>
      </c>
      <c r="B57" s="52" t="s">
        <v>117</v>
      </c>
      <c r="C57" s="41" t="s">
        <v>118</v>
      </c>
      <c r="D57" s="79">
        <v>0.65</v>
      </c>
      <c r="E57" s="79">
        <v>0</v>
      </c>
      <c r="F57" s="76">
        <f t="shared" si="28"/>
        <v>0.65</v>
      </c>
      <c r="G57" s="77">
        <f t="shared" si="29"/>
        <v>0</v>
      </c>
      <c r="H57" s="77">
        <f t="shared" si="25"/>
        <v>0</v>
      </c>
      <c r="I57" s="77">
        <v>0</v>
      </c>
      <c r="J57" s="77">
        <v>0</v>
      </c>
      <c r="K57" s="77">
        <v>0</v>
      </c>
      <c r="L57" s="77">
        <v>0</v>
      </c>
      <c r="M57" s="77">
        <v>0</v>
      </c>
      <c r="N57" s="77">
        <v>0</v>
      </c>
      <c r="O57" s="77">
        <v>0</v>
      </c>
      <c r="P57" s="77">
        <v>0</v>
      </c>
      <c r="Q57" s="76">
        <f t="shared" si="26"/>
        <v>0.65</v>
      </c>
      <c r="R57" s="78">
        <f t="shared" si="27"/>
        <v>0</v>
      </c>
      <c r="S57" s="95">
        <f t="shared" si="3"/>
        <v>0</v>
      </c>
      <c r="T57" s="16" t="s">
        <v>29</v>
      </c>
    </row>
    <row r="58" spans="1:21" ht="31.5">
      <c r="A58" s="38" t="s">
        <v>119</v>
      </c>
      <c r="B58" s="52" t="s">
        <v>120</v>
      </c>
      <c r="C58" s="40" t="s">
        <v>121</v>
      </c>
      <c r="D58" s="69">
        <v>0.23499999999999999</v>
      </c>
      <c r="E58" s="79">
        <v>0</v>
      </c>
      <c r="F58" s="76">
        <f t="shared" si="28"/>
        <v>0.23499999999999999</v>
      </c>
      <c r="G58" s="77">
        <f t="shared" si="29"/>
        <v>0</v>
      </c>
      <c r="H58" s="77">
        <f t="shared" si="25"/>
        <v>0</v>
      </c>
      <c r="I58" s="77">
        <v>0</v>
      </c>
      <c r="J58" s="77">
        <v>0</v>
      </c>
      <c r="K58" s="77">
        <v>0</v>
      </c>
      <c r="L58" s="77">
        <v>0</v>
      </c>
      <c r="M58" s="77">
        <v>0</v>
      </c>
      <c r="N58" s="77">
        <v>0</v>
      </c>
      <c r="O58" s="77">
        <v>0</v>
      </c>
      <c r="P58" s="77">
        <v>0</v>
      </c>
      <c r="Q58" s="76">
        <f t="shared" si="26"/>
        <v>0.23499999999999999</v>
      </c>
      <c r="R58" s="78">
        <f t="shared" si="27"/>
        <v>0</v>
      </c>
      <c r="S58" s="95">
        <f t="shared" si="3"/>
        <v>0</v>
      </c>
      <c r="T58" s="16" t="s">
        <v>29</v>
      </c>
    </row>
    <row r="59" spans="1:21" ht="94.5">
      <c r="A59" s="38" t="s">
        <v>122</v>
      </c>
      <c r="B59" s="52" t="s">
        <v>123</v>
      </c>
      <c r="C59" s="40" t="s">
        <v>124</v>
      </c>
      <c r="D59" s="79">
        <v>0</v>
      </c>
      <c r="E59" s="79">
        <v>0</v>
      </c>
      <c r="F59" s="76">
        <f t="shared" si="28"/>
        <v>0</v>
      </c>
      <c r="G59" s="77">
        <f t="shared" si="29"/>
        <v>0</v>
      </c>
      <c r="H59" s="77">
        <f t="shared" si="25"/>
        <v>0</v>
      </c>
      <c r="I59" s="77">
        <v>0</v>
      </c>
      <c r="J59" s="77">
        <v>0</v>
      </c>
      <c r="K59" s="77">
        <v>0</v>
      </c>
      <c r="L59" s="77">
        <v>0</v>
      </c>
      <c r="M59" s="77">
        <v>0</v>
      </c>
      <c r="N59" s="77">
        <v>0</v>
      </c>
      <c r="O59" s="77">
        <v>0</v>
      </c>
      <c r="P59" s="77">
        <v>0</v>
      </c>
      <c r="Q59" s="76">
        <f t="shared" si="26"/>
        <v>0</v>
      </c>
      <c r="R59" s="78">
        <f t="shared" si="27"/>
        <v>0</v>
      </c>
      <c r="S59" s="95">
        <f t="shared" si="3"/>
        <v>0</v>
      </c>
      <c r="T59" s="16" t="s">
        <v>29</v>
      </c>
    </row>
    <row r="60" spans="1:21" ht="78.75">
      <c r="A60" s="38" t="s">
        <v>125</v>
      </c>
      <c r="B60" s="52" t="s">
        <v>126</v>
      </c>
      <c r="C60" s="40" t="s">
        <v>127</v>
      </c>
      <c r="D60" s="79">
        <v>0.92900000000000005</v>
      </c>
      <c r="E60" s="79">
        <v>0</v>
      </c>
      <c r="F60" s="76">
        <f t="shared" si="28"/>
        <v>0.92900000000000005</v>
      </c>
      <c r="G60" s="77">
        <f t="shared" si="29"/>
        <v>0</v>
      </c>
      <c r="H60" s="77">
        <f t="shared" si="25"/>
        <v>0</v>
      </c>
      <c r="I60" s="77">
        <v>0</v>
      </c>
      <c r="J60" s="77">
        <v>0</v>
      </c>
      <c r="K60" s="77">
        <v>0</v>
      </c>
      <c r="L60" s="77">
        <v>0</v>
      </c>
      <c r="M60" s="77">
        <v>0</v>
      </c>
      <c r="N60" s="77">
        <v>0</v>
      </c>
      <c r="O60" s="77">
        <v>0</v>
      </c>
      <c r="P60" s="77">
        <v>0</v>
      </c>
      <c r="Q60" s="76">
        <f t="shared" si="26"/>
        <v>0.92900000000000005</v>
      </c>
      <c r="R60" s="78">
        <f t="shared" si="27"/>
        <v>0</v>
      </c>
      <c r="S60" s="95">
        <f t="shared" si="3"/>
        <v>0</v>
      </c>
      <c r="T60" s="16" t="s">
        <v>29</v>
      </c>
    </row>
    <row r="61" spans="1:21" ht="31.5">
      <c r="A61" s="54" t="s">
        <v>128</v>
      </c>
      <c r="B61" s="55" t="s">
        <v>129</v>
      </c>
      <c r="C61" s="56" t="s">
        <v>28</v>
      </c>
      <c r="D61" s="74">
        <f>IF(NOT(SUM(D62:D95)=0),SUM(D62:D95),"нд")</f>
        <v>42.473980000000005</v>
      </c>
      <c r="E61" s="74">
        <f>SUM(E62:E95)</f>
        <v>0</v>
      </c>
      <c r="F61" s="74">
        <f t="shared" ref="F61:R61" si="30">SUM(F62:F95)</f>
        <v>42.473980000000005</v>
      </c>
      <c r="G61" s="74">
        <f t="shared" si="30"/>
        <v>9.6229999999999993</v>
      </c>
      <c r="H61" s="74">
        <f t="shared" si="30"/>
        <v>9.0019999999999989</v>
      </c>
      <c r="I61" s="74">
        <f t="shared" si="30"/>
        <v>0</v>
      </c>
      <c r="J61" s="74">
        <f t="shared" si="30"/>
        <v>0</v>
      </c>
      <c r="K61" s="74">
        <f t="shared" si="30"/>
        <v>2.4500000000000002</v>
      </c>
      <c r="L61" s="74">
        <f t="shared" si="30"/>
        <v>0</v>
      </c>
      <c r="M61" s="74">
        <f t="shared" si="30"/>
        <v>7.173</v>
      </c>
      <c r="N61" s="74">
        <f t="shared" si="30"/>
        <v>6.57</v>
      </c>
      <c r="O61" s="74">
        <f t="shared" si="30"/>
        <v>0</v>
      </c>
      <c r="P61" s="74">
        <f t="shared" si="30"/>
        <v>2.4319999999999999</v>
      </c>
      <c r="Q61" s="74">
        <f t="shared" si="30"/>
        <v>32.85098</v>
      </c>
      <c r="R61" s="74">
        <f t="shared" si="30"/>
        <v>-0.621</v>
      </c>
      <c r="S61" s="94">
        <f t="shared" si="3"/>
        <v>-6.4532889951158912E-2</v>
      </c>
      <c r="T61" s="24" t="s">
        <v>29</v>
      </c>
    </row>
    <row r="62" spans="1:21" ht="47.25">
      <c r="A62" s="35" t="s">
        <v>130</v>
      </c>
      <c r="B62" s="51" t="s">
        <v>131</v>
      </c>
      <c r="C62" s="37" t="s">
        <v>132</v>
      </c>
      <c r="D62" s="75">
        <v>0</v>
      </c>
      <c r="E62" s="75">
        <v>0</v>
      </c>
      <c r="F62" s="76">
        <f>D62-E62</f>
        <v>0</v>
      </c>
      <c r="G62" s="77">
        <f t="shared" ref="G62:H77" si="31">I62+K62+M62+O62</f>
        <v>0</v>
      </c>
      <c r="H62" s="77">
        <f t="shared" si="31"/>
        <v>0</v>
      </c>
      <c r="I62" s="77">
        <v>0</v>
      </c>
      <c r="J62" s="77">
        <v>0</v>
      </c>
      <c r="K62" s="77">
        <v>0</v>
      </c>
      <c r="L62" s="77">
        <v>0</v>
      </c>
      <c r="M62" s="77">
        <v>0</v>
      </c>
      <c r="N62" s="77">
        <v>0</v>
      </c>
      <c r="O62" s="77">
        <v>0</v>
      </c>
      <c r="P62" s="77">
        <v>0</v>
      </c>
      <c r="Q62" s="76">
        <f t="shared" ref="Q62:Q95" si="32">F62-H62</f>
        <v>0</v>
      </c>
      <c r="R62" s="78">
        <f t="shared" ref="R62:R95" si="33">H62-(I62+K62+M62+O62)</f>
        <v>0</v>
      </c>
      <c r="S62" s="95">
        <f t="shared" si="3"/>
        <v>0</v>
      </c>
      <c r="T62" s="16" t="s">
        <v>29</v>
      </c>
    </row>
    <row r="63" spans="1:21" ht="47.25">
      <c r="A63" s="35" t="s">
        <v>133</v>
      </c>
      <c r="B63" s="51" t="s">
        <v>134</v>
      </c>
      <c r="C63" s="37" t="s">
        <v>135</v>
      </c>
      <c r="D63" s="75">
        <v>0</v>
      </c>
      <c r="E63" s="75">
        <v>0</v>
      </c>
      <c r="F63" s="76">
        <f t="shared" ref="F63:F95" si="34">D63-E63</f>
        <v>0</v>
      </c>
      <c r="G63" s="77">
        <f t="shared" si="31"/>
        <v>0</v>
      </c>
      <c r="H63" s="77">
        <f t="shared" si="31"/>
        <v>0</v>
      </c>
      <c r="I63" s="77">
        <v>0</v>
      </c>
      <c r="J63" s="77">
        <v>0</v>
      </c>
      <c r="K63" s="77">
        <v>0</v>
      </c>
      <c r="L63" s="77">
        <v>0</v>
      </c>
      <c r="M63" s="77">
        <v>0</v>
      </c>
      <c r="N63" s="77">
        <v>0</v>
      </c>
      <c r="O63" s="77">
        <v>0</v>
      </c>
      <c r="P63" s="77">
        <v>0</v>
      </c>
      <c r="Q63" s="76">
        <f t="shared" si="32"/>
        <v>0</v>
      </c>
      <c r="R63" s="78">
        <f t="shared" si="33"/>
        <v>0</v>
      </c>
      <c r="S63" s="95">
        <f t="shared" si="3"/>
        <v>0</v>
      </c>
      <c r="T63" s="16" t="s">
        <v>29</v>
      </c>
    </row>
    <row r="64" spans="1:21" ht="54" customHeight="1">
      <c r="A64" s="57" t="s">
        <v>136</v>
      </c>
      <c r="B64" s="58" t="s">
        <v>137</v>
      </c>
      <c r="C64" s="59" t="s">
        <v>138</v>
      </c>
      <c r="D64" s="80">
        <v>2.3679999999999999</v>
      </c>
      <c r="E64" s="81">
        <v>0</v>
      </c>
      <c r="F64" s="82">
        <f t="shared" si="34"/>
        <v>2.3679999999999999</v>
      </c>
      <c r="G64" s="83">
        <f t="shared" si="31"/>
        <v>2.3679999999999999</v>
      </c>
      <c r="H64" s="83">
        <f t="shared" si="31"/>
        <v>2.1459999999999999</v>
      </c>
      <c r="I64" s="83">
        <v>0</v>
      </c>
      <c r="J64" s="83">
        <v>0</v>
      </c>
      <c r="K64" s="83">
        <v>0</v>
      </c>
      <c r="L64" s="83">
        <v>0</v>
      </c>
      <c r="M64" s="83">
        <v>2.3679999999999999</v>
      </c>
      <c r="N64" s="83">
        <v>2.1459999999999999</v>
      </c>
      <c r="O64" s="83">
        <v>0</v>
      </c>
      <c r="P64" s="83">
        <v>0</v>
      </c>
      <c r="Q64" s="82">
        <v>0</v>
      </c>
      <c r="R64" s="84">
        <f t="shared" si="33"/>
        <v>-0.22199999999999998</v>
      </c>
      <c r="S64" s="96">
        <f t="shared" si="3"/>
        <v>-9.375E-2</v>
      </c>
      <c r="T64" s="61" t="s">
        <v>29</v>
      </c>
      <c r="U64" s="71"/>
    </row>
    <row r="65" spans="1:23" ht="47.25" customHeight="1">
      <c r="A65" s="62" t="s">
        <v>139</v>
      </c>
      <c r="B65" s="48" t="s">
        <v>140</v>
      </c>
      <c r="C65" s="60" t="s">
        <v>141</v>
      </c>
      <c r="D65" s="81">
        <v>7.6399799999999995</v>
      </c>
      <c r="E65" s="81">
        <v>0</v>
      </c>
      <c r="F65" s="82">
        <f t="shared" si="34"/>
        <v>7.6399799999999995</v>
      </c>
      <c r="G65" s="83">
        <f t="shared" si="31"/>
        <v>2.4500000000000002</v>
      </c>
      <c r="H65" s="83">
        <f t="shared" si="31"/>
        <v>2.4319999999999999</v>
      </c>
      <c r="I65" s="83">
        <v>0</v>
      </c>
      <c r="J65" s="83">
        <v>0</v>
      </c>
      <c r="K65" s="83">
        <v>2.4500000000000002</v>
      </c>
      <c r="L65" s="83">
        <v>0</v>
      </c>
      <c r="M65" s="83">
        <v>0</v>
      </c>
      <c r="N65" s="83">
        <v>0</v>
      </c>
      <c r="O65" s="83">
        <v>0</v>
      </c>
      <c r="P65" s="83">
        <v>2.4319999999999999</v>
      </c>
      <c r="Q65" s="82">
        <f>F65-G65</f>
        <v>5.1899799999999994</v>
      </c>
      <c r="R65" s="84">
        <f t="shared" si="33"/>
        <v>-1.8000000000000238E-2</v>
      </c>
      <c r="S65" s="96">
        <f t="shared" si="3"/>
        <v>-7.3469387755102922E-3</v>
      </c>
      <c r="T65" s="61" t="s">
        <v>29</v>
      </c>
    </row>
    <row r="66" spans="1:23" ht="56.25" customHeight="1">
      <c r="A66" s="57" t="s">
        <v>142</v>
      </c>
      <c r="B66" s="58" t="s">
        <v>143</v>
      </c>
      <c r="C66" s="59" t="s">
        <v>144</v>
      </c>
      <c r="D66" s="80">
        <v>2.3679999999999999</v>
      </c>
      <c r="E66" s="81">
        <v>0</v>
      </c>
      <c r="F66" s="82">
        <f t="shared" si="34"/>
        <v>2.3679999999999999</v>
      </c>
      <c r="G66" s="83">
        <f t="shared" si="31"/>
        <v>2.3679999999999999</v>
      </c>
      <c r="H66" s="83">
        <f t="shared" si="31"/>
        <v>2.2029999999999998</v>
      </c>
      <c r="I66" s="83">
        <v>0</v>
      </c>
      <c r="J66" s="83">
        <v>0</v>
      </c>
      <c r="K66" s="83">
        <v>0</v>
      </c>
      <c r="L66" s="83">
        <v>0</v>
      </c>
      <c r="M66" s="83">
        <v>2.3679999999999999</v>
      </c>
      <c r="N66" s="83">
        <v>2.2029999999999998</v>
      </c>
      <c r="O66" s="83">
        <v>0</v>
      </c>
      <c r="P66" s="83">
        <v>0</v>
      </c>
      <c r="Q66" s="82">
        <v>0</v>
      </c>
      <c r="R66" s="84">
        <f t="shared" si="33"/>
        <v>-0.16500000000000004</v>
      </c>
      <c r="S66" s="96">
        <f t="shared" si="3"/>
        <v>-6.9679054054054057E-2</v>
      </c>
      <c r="T66" s="61" t="s">
        <v>29</v>
      </c>
      <c r="U66" s="71"/>
      <c r="V66" s="71"/>
      <c r="W66" s="71"/>
    </row>
    <row r="67" spans="1:23" ht="47.25">
      <c r="A67" s="35" t="s">
        <v>145</v>
      </c>
      <c r="B67" s="51" t="s">
        <v>146</v>
      </c>
      <c r="C67" s="37" t="s">
        <v>147</v>
      </c>
      <c r="D67" s="75">
        <v>0</v>
      </c>
      <c r="E67" s="75">
        <v>0</v>
      </c>
      <c r="F67" s="76">
        <f t="shared" si="34"/>
        <v>0</v>
      </c>
      <c r="G67" s="77">
        <f t="shared" si="31"/>
        <v>0</v>
      </c>
      <c r="H67" s="77">
        <f t="shared" si="31"/>
        <v>0</v>
      </c>
      <c r="I67" s="77">
        <v>0</v>
      </c>
      <c r="J67" s="77">
        <v>0</v>
      </c>
      <c r="K67" s="77">
        <v>0</v>
      </c>
      <c r="L67" s="77">
        <v>0</v>
      </c>
      <c r="M67" s="77">
        <v>0</v>
      </c>
      <c r="N67" s="77">
        <v>0</v>
      </c>
      <c r="O67" s="77">
        <v>0</v>
      </c>
      <c r="P67" s="77">
        <v>0</v>
      </c>
      <c r="Q67" s="76">
        <f t="shared" si="32"/>
        <v>0</v>
      </c>
      <c r="R67" s="78">
        <f t="shared" si="33"/>
        <v>0</v>
      </c>
      <c r="S67" s="95">
        <f t="shared" si="3"/>
        <v>0</v>
      </c>
      <c r="T67" s="16" t="s">
        <v>29</v>
      </c>
    </row>
    <row r="68" spans="1:23" ht="47.25">
      <c r="A68" s="38" t="s">
        <v>148</v>
      </c>
      <c r="B68" s="52" t="s">
        <v>149</v>
      </c>
      <c r="C68" s="40" t="s">
        <v>150</v>
      </c>
      <c r="D68" s="79">
        <v>2.4700000000000002</v>
      </c>
      <c r="E68" s="75">
        <v>0</v>
      </c>
      <c r="F68" s="76">
        <f t="shared" si="34"/>
        <v>2.4700000000000002</v>
      </c>
      <c r="G68" s="77">
        <f t="shared" si="31"/>
        <v>0</v>
      </c>
      <c r="H68" s="77">
        <f t="shared" si="31"/>
        <v>0</v>
      </c>
      <c r="I68" s="77">
        <v>0</v>
      </c>
      <c r="J68" s="77">
        <v>0</v>
      </c>
      <c r="K68" s="77">
        <v>0</v>
      </c>
      <c r="L68" s="77">
        <v>0</v>
      </c>
      <c r="M68" s="77">
        <v>0</v>
      </c>
      <c r="N68" s="77">
        <v>0</v>
      </c>
      <c r="O68" s="77">
        <v>0</v>
      </c>
      <c r="P68" s="77">
        <v>0</v>
      </c>
      <c r="Q68" s="76">
        <f t="shared" si="32"/>
        <v>2.4700000000000002</v>
      </c>
      <c r="R68" s="78">
        <f t="shared" si="33"/>
        <v>0</v>
      </c>
      <c r="S68" s="95">
        <f t="shared" si="3"/>
        <v>0</v>
      </c>
      <c r="T68" s="16" t="s">
        <v>29</v>
      </c>
    </row>
    <row r="69" spans="1:23" ht="54" customHeight="1">
      <c r="A69" s="57" t="s">
        <v>151</v>
      </c>
      <c r="B69" s="58" t="s">
        <v>152</v>
      </c>
      <c r="C69" s="59" t="s">
        <v>153</v>
      </c>
      <c r="D69" s="80">
        <v>2.4369999999999998</v>
      </c>
      <c r="E69" s="81">
        <v>0</v>
      </c>
      <c r="F69" s="82">
        <f t="shared" si="34"/>
        <v>2.4369999999999998</v>
      </c>
      <c r="G69" s="83">
        <f t="shared" si="31"/>
        <v>2.4369999999999998</v>
      </c>
      <c r="H69" s="83">
        <f t="shared" si="31"/>
        <v>2.2210000000000001</v>
      </c>
      <c r="I69" s="83">
        <v>0</v>
      </c>
      <c r="J69" s="83">
        <v>0</v>
      </c>
      <c r="K69" s="83">
        <v>0</v>
      </c>
      <c r="L69" s="83">
        <v>0</v>
      </c>
      <c r="M69" s="83">
        <v>2.4369999999999998</v>
      </c>
      <c r="N69" s="83">
        <v>2.2210000000000001</v>
      </c>
      <c r="O69" s="83">
        <v>0</v>
      </c>
      <c r="P69" s="83">
        <v>0</v>
      </c>
      <c r="Q69" s="82">
        <v>0</v>
      </c>
      <c r="R69" s="84">
        <f t="shared" si="33"/>
        <v>-0.21599999999999975</v>
      </c>
      <c r="S69" s="96">
        <f t="shared" si="3"/>
        <v>-8.8633565859663421E-2</v>
      </c>
      <c r="T69" s="61" t="s">
        <v>29</v>
      </c>
      <c r="U69" s="71"/>
      <c r="V69" s="71"/>
      <c r="W69" s="71"/>
    </row>
    <row r="70" spans="1:23" ht="47.25">
      <c r="A70" s="38" t="s">
        <v>154</v>
      </c>
      <c r="B70" s="52" t="s">
        <v>155</v>
      </c>
      <c r="C70" s="40" t="s">
        <v>156</v>
      </c>
      <c r="D70" s="79">
        <v>1.647</v>
      </c>
      <c r="E70" s="75">
        <v>0</v>
      </c>
      <c r="F70" s="76">
        <f t="shared" si="34"/>
        <v>1.647</v>
      </c>
      <c r="G70" s="77">
        <f t="shared" si="31"/>
        <v>0</v>
      </c>
      <c r="H70" s="77">
        <f t="shared" si="31"/>
        <v>0</v>
      </c>
      <c r="I70" s="77">
        <v>0</v>
      </c>
      <c r="J70" s="77">
        <v>0</v>
      </c>
      <c r="K70" s="77">
        <v>0</v>
      </c>
      <c r="L70" s="77">
        <v>0</v>
      </c>
      <c r="M70" s="77">
        <v>0</v>
      </c>
      <c r="N70" s="77">
        <v>0</v>
      </c>
      <c r="O70" s="77">
        <v>0</v>
      </c>
      <c r="P70" s="77">
        <v>0</v>
      </c>
      <c r="Q70" s="76">
        <f t="shared" si="32"/>
        <v>1.647</v>
      </c>
      <c r="R70" s="78">
        <f t="shared" si="33"/>
        <v>0</v>
      </c>
      <c r="S70" s="95">
        <f t="shared" si="3"/>
        <v>0</v>
      </c>
      <c r="T70" s="16" t="s">
        <v>29</v>
      </c>
    </row>
    <row r="71" spans="1:23" ht="47.25">
      <c r="A71" s="38" t="s">
        <v>157</v>
      </c>
      <c r="B71" s="63" t="s">
        <v>158</v>
      </c>
      <c r="C71" s="40" t="s">
        <v>159</v>
      </c>
      <c r="D71" s="69">
        <v>1.1830000000000001</v>
      </c>
      <c r="E71" s="75">
        <v>0</v>
      </c>
      <c r="F71" s="76">
        <f t="shared" si="34"/>
        <v>1.1830000000000001</v>
      </c>
      <c r="G71" s="77">
        <f t="shared" si="31"/>
        <v>0</v>
      </c>
      <c r="H71" s="77">
        <f t="shared" si="31"/>
        <v>0</v>
      </c>
      <c r="I71" s="77">
        <v>0</v>
      </c>
      <c r="J71" s="77">
        <v>0</v>
      </c>
      <c r="K71" s="77">
        <v>0</v>
      </c>
      <c r="L71" s="77">
        <v>0</v>
      </c>
      <c r="M71" s="77">
        <v>0</v>
      </c>
      <c r="N71" s="77">
        <v>0</v>
      </c>
      <c r="O71" s="77">
        <v>0</v>
      </c>
      <c r="P71" s="77">
        <v>0</v>
      </c>
      <c r="Q71" s="76">
        <f t="shared" si="32"/>
        <v>1.1830000000000001</v>
      </c>
      <c r="R71" s="78">
        <f t="shared" si="33"/>
        <v>0</v>
      </c>
      <c r="S71" s="95">
        <f t="shared" si="3"/>
        <v>0</v>
      </c>
      <c r="T71" s="16" t="s">
        <v>29</v>
      </c>
    </row>
    <row r="72" spans="1:23" ht="47.25">
      <c r="A72" s="38" t="s">
        <v>160</v>
      </c>
      <c r="B72" s="63" t="s">
        <v>161</v>
      </c>
      <c r="C72" s="40" t="s">
        <v>162</v>
      </c>
      <c r="D72" s="69">
        <v>1.1830000000000001</v>
      </c>
      <c r="E72" s="75">
        <v>0</v>
      </c>
      <c r="F72" s="76">
        <f t="shared" si="34"/>
        <v>1.1830000000000001</v>
      </c>
      <c r="G72" s="77">
        <f t="shared" si="31"/>
        <v>0</v>
      </c>
      <c r="H72" s="77">
        <f t="shared" si="31"/>
        <v>0</v>
      </c>
      <c r="I72" s="77">
        <v>0</v>
      </c>
      <c r="J72" s="77">
        <v>0</v>
      </c>
      <c r="K72" s="77">
        <v>0</v>
      </c>
      <c r="L72" s="77">
        <v>0</v>
      </c>
      <c r="M72" s="77">
        <v>0</v>
      </c>
      <c r="N72" s="77">
        <v>0</v>
      </c>
      <c r="O72" s="77">
        <v>0</v>
      </c>
      <c r="P72" s="77">
        <v>0</v>
      </c>
      <c r="Q72" s="76">
        <f t="shared" si="32"/>
        <v>1.1830000000000001</v>
      </c>
      <c r="R72" s="78">
        <f t="shared" si="33"/>
        <v>0</v>
      </c>
      <c r="S72" s="95">
        <f t="shared" si="3"/>
        <v>0</v>
      </c>
      <c r="T72" s="16" t="s">
        <v>29</v>
      </c>
    </row>
    <row r="73" spans="1:23" ht="47.25">
      <c r="A73" s="38" t="s">
        <v>163</v>
      </c>
      <c r="B73" s="52" t="s">
        <v>164</v>
      </c>
      <c r="C73" s="40" t="s">
        <v>165</v>
      </c>
      <c r="D73" s="79">
        <v>1.1259999999999999</v>
      </c>
      <c r="E73" s="75">
        <v>0</v>
      </c>
      <c r="F73" s="76">
        <f t="shared" si="34"/>
        <v>1.1259999999999999</v>
      </c>
      <c r="G73" s="77">
        <f t="shared" si="31"/>
        <v>0</v>
      </c>
      <c r="H73" s="77">
        <f t="shared" si="31"/>
        <v>0</v>
      </c>
      <c r="I73" s="77">
        <v>0</v>
      </c>
      <c r="J73" s="77">
        <v>0</v>
      </c>
      <c r="K73" s="77">
        <v>0</v>
      </c>
      <c r="L73" s="77">
        <v>0</v>
      </c>
      <c r="M73" s="77">
        <v>0</v>
      </c>
      <c r="N73" s="77">
        <v>0</v>
      </c>
      <c r="O73" s="77">
        <v>0</v>
      </c>
      <c r="P73" s="77">
        <v>0</v>
      </c>
      <c r="Q73" s="76">
        <f t="shared" si="32"/>
        <v>1.1259999999999999</v>
      </c>
      <c r="R73" s="78">
        <f t="shared" si="33"/>
        <v>0</v>
      </c>
      <c r="S73" s="95">
        <f t="shared" si="3"/>
        <v>0</v>
      </c>
      <c r="T73" s="16" t="s">
        <v>29</v>
      </c>
    </row>
    <row r="74" spans="1:23" ht="47.25">
      <c r="A74" s="38" t="s">
        <v>166</v>
      </c>
      <c r="B74" s="63" t="s">
        <v>167</v>
      </c>
      <c r="C74" s="40" t="s">
        <v>168</v>
      </c>
      <c r="D74" s="69">
        <v>0.59099999999999997</v>
      </c>
      <c r="E74" s="75">
        <v>0</v>
      </c>
      <c r="F74" s="76">
        <f t="shared" si="34"/>
        <v>0.59099999999999997</v>
      </c>
      <c r="G74" s="77">
        <f t="shared" si="31"/>
        <v>0</v>
      </c>
      <c r="H74" s="77">
        <f t="shared" si="31"/>
        <v>0</v>
      </c>
      <c r="I74" s="77">
        <v>0</v>
      </c>
      <c r="J74" s="77">
        <v>0</v>
      </c>
      <c r="K74" s="77">
        <v>0</v>
      </c>
      <c r="L74" s="77">
        <v>0</v>
      </c>
      <c r="M74" s="77">
        <v>0</v>
      </c>
      <c r="N74" s="77">
        <v>0</v>
      </c>
      <c r="O74" s="77">
        <v>0</v>
      </c>
      <c r="P74" s="77">
        <v>0</v>
      </c>
      <c r="Q74" s="76">
        <f t="shared" si="32"/>
        <v>0.59099999999999997</v>
      </c>
      <c r="R74" s="78">
        <f t="shared" si="33"/>
        <v>0</v>
      </c>
      <c r="S74" s="95">
        <f t="shared" si="3"/>
        <v>0</v>
      </c>
      <c r="T74" s="16" t="s">
        <v>29</v>
      </c>
    </row>
    <row r="75" spans="1:23" ht="47.25">
      <c r="A75" s="38" t="s">
        <v>169</v>
      </c>
      <c r="B75" s="63" t="s">
        <v>170</v>
      </c>
      <c r="C75" s="40" t="s">
        <v>171</v>
      </c>
      <c r="D75" s="69">
        <v>1.706</v>
      </c>
      <c r="E75" s="75">
        <v>0</v>
      </c>
      <c r="F75" s="76">
        <f t="shared" si="34"/>
        <v>1.706</v>
      </c>
      <c r="G75" s="77">
        <f t="shared" si="31"/>
        <v>0</v>
      </c>
      <c r="H75" s="77">
        <f t="shared" si="31"/>
        <v>0</v>
      </c>
      <c r="I75" s="77">
        <v>0</v>
      </c>
      <c r="J75" s="77">
        <v>0</v>
      </c>
      <c r="K75" s="77">
        <v>0</v>
      </c>
      <c r="L75" s="77">
        <v>0</v>
      </c>
      <c r="M75" s="77">
        <v>0</v>
      </c>
      <c r="N75" s="77">
        <v>0</v>
      </c>
      <c r="O75" s="77">
        <v>0</v>
      </c>
      <c r="P75" s="77">
        <v>0</v>
      </c>
      <c r="Q75" s="76">
        <f t="shared" si="32"/>
        <v>1.706</v>
      </c>
      <c r="R75" s="78">
        <f t="shared" si="33"/>
        <v>0</v>
      </c>
      <c r="S75" s="95">
        <f t="shared" si="3"/>
        <v>0</v>
      </c>
      <c r="T75" s="16" t="s">
        <v>29</v>
      </c>
    </row>
    <row r="76" spans="1:23" ht="47.25">
      <c r="A76" s="38" t="s">
        <v>172</v>
      </c>
      <c r="B76" s="63" t="s">
        <v>173</v>
      </c>
      <c r="C76" s="40" t="s">
        <v>174</v>
      </c>
      <c r="D76" s="69">
        <v>0.59099999999999997</v>
      </c>
      <c r="E76" s="75">
        <v>0</v>
      </c>
      <c r="F76" s="76">
        <f t="shared" si="34"/>
        <v>0.59099999999999997</v>
      </c>
      <c r="G76" s="77">
        <f t="shared" si="31"/>
        <v>0</v>
      </c>
      <c r="H76" s="77">
        <f t="shared" si="31"/>
        <v>0</v>
      </c>
      <c r="I76" s="77">
        <v>0</v>
      </c>
      <c r="J76" s="77">
        <v>0</v>
      </c>
      <c r="K76" s="77">
        <v>0</v>
      </c>
      <c r="L76" s="77">
        <v>0</v>
      </c>
      <c r="M76" s="77">
        <v>0</v>
      </c>
      <c r="N76" s="77">
        <v>0</v>
      </c>
      <c r="O76" s="77">
        <v>0</v>
      </c>
      <c r="P76" s="77">
        <v>0</v>
      </c>
      <c r="Q76" s="76">
        <f t="shared" si="32"/>
        <v>0.59099999999999997</v>
      </c>
      <c r="R76" s="78">
        <f t="shared" si="33"/>
        <v>0</v>
      </c>
      <c r="S76" s="95">
        <f t="shared" si="3"/>
        <v>0</v>
      </c>
      <c r="T76" s="16" t="s">
        <v>29</v>
      </c>
    </row>
    <row r="77" spans="1:23" ht="47.25">
      <c r="A77" s="38" t="s">
        <v>175</v>
      </c>
      <c r="B77" s="63" t="s">
        <v>176</v>
      </c>
      <c r="C77" s="40" t="s">
        <v>177</v>
      </c>
      <c r="D77" s="69">
        <v>1.1830000000000001</v>
      </c>
      <c r="E77" s="75">
        <v>0</v>
      </c>
      <c r="F77" s="76">
        <f t="shared" si="34"/>
        <v>1.1830000000000001</v>
      </c>
      <c r="G77" s="77">
        <f t="shared" si="31"/>
        <v>0</v>
      </c>
      <c r="H77" s="77">
        <f t="shared" si="31"/>
        <v>0</v>
      </c>
      <c r="I77" s="77">
        <v>0</v>
      </c>
      <c r="J77" s="77">
        <v>0</v>
      </c>
      <c r="K77" s="77">
        <v>0</v>
      </c>
      <c r="L77" s="77">
        <v>0</v>
      </c>
      <c r="M77" s="77">
        <v>0</v>
      </c>
      <c r="N77" s="77">
        <v>0</v>
      </c>
      <c r="O77" s="77">
        <v>0</v>
      </c>
      <c r="P77" s="77">
        <v>0</v>
      </c>
      <c r="Q77" s="76">
        <f t="shared" si="32"/>
        <v>1.1830000000000001</v>
      </c>
      <c r="R77" s="78">
        <f t="shared" si="33"/>
        <v>0</v>
      </c>
      <c r="S77" s="95">
        <f t="shared" si="3"/>
        <v>0</v>
      </c>
      <c r="T77" s="16" t="s">
        <v>29</v>
      </c>
    </row>
    <row r="78" spans="1:23" ht="47.25">
      <c r="A78" s="38" t="s">
        <v>178</v>
      </c>
      <c r="B78" s="63" t="s">
        <v>179</v>
      </c>
      <c r="C78" s="40" t="s">
        <v>180</v>
      </c>
      <c r="D78" s="69">
        <v>1.1830000000000001</v>
      </c>
      <c r="E78" s="75">
        <v>0</v>
      </c>
      <c r="F78" s="76">
        <f t="shared" si="34"/>
        <v>1.1830000000000001</v>
      </c>
      <c r="G78" s="77">
        <f t="shared" ref="G78:H95" si="35">I78+K78+M78+O78</f>
        <v>0</v>
      </c>
      <c r="H78" s="77">
        <f t="shared" si="35"/>
        <v>0</v>
      </c>
      <c r="I78" s="77">
        <v>0</v>
      </c>
      <c r="J78" s="77">
        <v>0</v>
      </c>
      <c r="K78" s="77">
        <v>0</v>
      </c>
      <c r="L78" s="77">
        <v>0</v>
      </c>
      <c r="M78" s="77">
        <v>0</v>
      </c>
      <c r="N78" s="77">
        <v>0</v>
      </c>
      <c r="O78" s="77">
        <v>0</v>
      </c>
      <c r="P78" s="77">
        <v>0</v>
      </c>
      <c r="Q78" s="76">
        <f t="shared" si="32"/>
        <v>1.1830000000000001</v>
      </c>
      <c r="R78" s="78">
        <f t="shared" si="33"/>
        <v>0</v>
      </c>
      <c r="S78" s="95">
        <f t="shared" si="3"/>
        <v>0</v>
      </c>
      <c r="T78" s="16" t="s">
        <v>29</v>
      </c>
    </row>
    <row r="79" spans="1:23" ht="47.25">
      <c r="A79" s="38" t="s">
        <v>181</v>
      </c>
      <c r="B79" s="63" t="s">
        <v>182</v>
      </c>
      <c r="C79" s="41" t="s">
        <v>183</v>
      </c>
      <c r="D79" s="79">
        <v>0.90300000000000002</v>
      </c>
      <c r="E79" s="75">
        <v>0</v>
      </c>
      <c r="F79" s="76">
        <f t="shared" si="34"/>
        <v>0.90300000000000002</v>
      </c>
      <c r="G79" s="77">
        <f t="shared" si="35"/>
        <v>0</v>
      </c>
      <c r="H79" s="77">
        <f t="shared" si="35"/>
        <v>0</v>
      </c>
      <c r="I79" s="77">
        <v>0</v>
      </c>
      <c r="J79" s="77">
        <v>0</v>
      </c>
      <c r="K79" s="77">
        <v>0</v>
      </c>
      <c r="L79" s="77">
        <v>0</v>
      </c>
      <c r="M79" s="77">
        <v>0</v>
      </c>
      <c r="N79" s="77">
        <v>0</v>
      </c>
      <c r="O79" s="77">
        <v>0</v>
      </c>
      <c r="P79" s="77">
        <v>0</v>
      </c>
      <c r="Q79" s="76">
        <f t="shared" si="32"/>
        <v>0.90300000000000002</v>
      </c>
      <c r="R79" s="78">
        <f t="shared" si="33"/>
        <v>0</v>
      </c>
      <c r="S79" s="95">
        <f t="shared" si="3"/>
        <v>0</v>
      </c>
      <c r="T79" s="16" t="s">
        <v>29</v>
      </c>
    </row>
    <row r="80" spans="1:23" ht="47.25">
      <c r="A80" s="38" t="s">
        <v>184</v>
      </c>
      <c r="B80" s="63" t="s">
        <v>185</v>
      </c>
      <c r="C80" s="40" t="s">
        <v>186</v>
      </c>
      <c r="D80" s="69">
        <v>1.1830000000000001</v>
      </c>
      <c r="E80" s="75">
        <v>0</v>
      </c>
      <c r="F80" s="76">
        <f t="shared" si="34"/>
        <v>1.1830000000000001</v>
      </c>
      <c r="G80" s="77">
        <f t="shared" si="35"/>
        <v>0</v>
      </c>
      <c r="H80" s="77">
        <f t="shared" si="35"/>
        <v>0</v>
      </c>
      <c r="I80" s="77">
        <v>0</v>
      </c>
      <c r="J80" s="77">
        <v>0</v>
      </c>
      <c r="K80" s="77">
        <v>0</v>
      </c>
      <c r="L80" s="77">
        <v>0</v>
      </c>
      <c r="M80" s="77">
        <v>0</v>
      </c>
      <c r="N80" s="77">
        <v>0</v>
      </c>
      <c r="O80" s="77">
        <v>0</v>
      </c>
      <c r="P80" s="77">
        <v>0</v>
      </c>
      <c r="Q80" s="76">
        <f t="shared" si="32"/>
        <v>1.1830000000000001</v>
      </c>
      <c r="R80" s="78">
        <f t="shared" si="33"/>
        <v>0</v>
      </c>
      <c r="S80" s="95">
        <f t="shared" si="3"/>
        <v>0</v>
      </c>
      <c r="T80" s="16" t="s">
        <v>29</v>
      </c>
    </row>
    <row r="81" spans="1:20" ht="47.25">
      <c r="A81" s="38" t="s">
        <v>187</v>
      </c>
      <c r="B81" s="63" t="s">
        <v>188</v>
      </c>
      <c r="C81" s="40" t="s">
        <v>189</v>
      </c>
      <c r="D81" s="69">
        <v>1.1830000000000001</v>
      </c>
      <c r="E81" s="75">
        <v>0</v>
      </c>
      <c r="F81" s="76">
        <f t="shared" si="34"/>
        <v>1.1830000000000001</v>
      </c>
      <c r="G81" s="77">
        <f t="shared" si="35"/>
        <v>0</v>
      </c>
      <c r="H81" s="77">
        <f t="shared" si="35"/>
        <v>0</v>
      </c>
      <c r="I81" s="77">
        <v>0</v>
      </c>
      <c r="J81" s="77">
        <v>0</v>
      </c>
      <c r="K81" s="77">
        <v>0</v>
      </c>
      <c r="L81" s="77">
        <v>0</v>
      </c>
      <c r="M81" s="77">
        <v>0</v>
      </c>
      <c r="N81" s="77">
        <v>0</v>
      </c>
      <c r="O81" s="77">
        <v>0</v>
      </c>
      <c r="P81" s="77">
        <v>0</v>
      </c>
      <c r="Q81" s="76">
        <f t="shared" si="32"/>
        <v>1.1830000000000001</v>
      </c>
      <c r="R81" s="78">
        <f t="shared" si="33"/>
        <v>0</v>
      </c>
      <c r="S81" s="95">
        <f t="shared" si="3"/>
        <v>0</v>
      </c>
      <c r="T81" s="16" t="s">
        <v>29</v>
      </c>
    </row>
    <row r="82" spans="1:20" ht="47.25">
      <c r="A82" s="38" t="s">
        <v>190</v>
      </c>
      <c r="B82" s="63" t="s">
        <v>191</v>
      </c>
      <c r="C82" s="40" t="s">
        <v>192</v>
      </c>
      <c r="D82" s="69">
        <v>0.59099999999999997</v>
      </c>
      <c r="E82" s="75">
        <v>0</v>
      </c>
      <c r="F82" s="76">
        <f t="shared" si="34"/>
        <v>0.59099999999999997</v>
      </c>
      <c r="G82" s="77">
        <f t="shared" si="35"/>
        <v>0</v>
      </c>
      <c r="H82" s="77">
        <f t="shared" si="35"/>
        <v>0</v>
      </c>
      <c r="I82" s="77">
        <v>0</v>
      </c>
      <c r="J82" s="77">
        <v>0</v>
      </c>
      <c r="K82" s="77">
        <v>0</v>
      </c>
      <c r="L82" s="77">
        <v>0</v>
      </c>
      <c r="M82" s="77">
        <v>0</v>
      </c>
      <c r="N82" s="77">
        <v>0</v>
      </c>
      <c r="O82" s="77">
        <v>0</v>
      </c>
      <c r="P82" s="77">
        <v>0</v>
      </c>
      <c r="Q82" s="76">
        <f t="shared" si="32"/>
        <v>0.59099999999999997</v>
      </c>
      <c r="R82" s="78">
        <f t="shared" si="33"/>
        <v>0</v>
      </c>
      <c r="S82" s="95">
        <f t="shared" si="3"/>
        <v>0</v>
      </c>
      <c r="T82" s="16" t="s">
        <v>29</v>
      </c>
    </row>
    <row r="83" spans="1:20" ht="47.25">
      <c r="A83" s="38" t="s">
        <v>193</v>
      </c>
      <c r="B83" s="63" t="s">
        <v>194</v>
      </c>
      <c r="C83" s="40" t="s">
        <v>195</v>
      </c>
      <c r="D83" s="69">
        <v>1.1830000000000001</v>
      </c>
      <c r="E83" s="75">
        <v>0</v>
      </c>
      <c r="F83" s="76">
        <f t="shared" si="34"/>
        <v>1.1830000000000001</v>
      </c>
      <c r="G83" s="77">
        <f t="shared" si="35"/>
        <v>0</v>
      </c>
      <c r="H83" s="77">
        <f t="shared" si="35"/>
        <v>0</v>
      </c>
      <c r="I83" s="77">
        <v>0</v>
      </c>
      <c r="J83" s="77">
        <v>0</v>
      </c>
      <c r="K83" s="77">
        <v>0</v>
      </c>
      <c r="L83" s="77">
        <v>0</v>
      </c>
      <c r="M83" s="77">
        <v>0</v>
      </c>
      <c r="N83" s="77">
        <v>0</v>
      </c>
      <c r="O83" s="77">
        <v>0</v>
      </c>
      <c r="P83" s="77">
        <v>0</v>
      </c>
      <c r="Q83" s="76">
        <f t="shared" si="32"/>
        <v>1.1830000000000001</v>
      </c>
      <c r="R83" s="78">
        <f t="shared" si="33"/>
        <v>0</v>
      </c>
      <c r="S83" s="95">
        <f t="shared" si="3"/>
        <v>0</v>
      </c>
      <c r="T83" s="16" t="s">
        <v>29</v>
      </c>
    </row>
    <row r="84" spans="1:20" ht="47.25">
      <c r="A84" s="38" t="s">
        <v>196</v>
      </c>
      <c r="B84" s="52" t="s">
        <v>197</v>
      </c>
      <c r="C84" s="40" t="s">
        <v>198</v>
      </c>
      <c r="D84" s="79">
        <v>1.1259999999999999</v>
      </c>
      <c r="E84" s="75">
        <v>0</v>
      </c>
      <c r="F84" s="76">
        <f t="shared" si="34"/>
        <v>1.1259999999999999</v>
      </c>
      <c r="G84" s="77">
        <f t="shared" si="35"/>
        <v>0</v>
      </c>
      <c r="H84" s="77">
        <f t="shared" si="35"/>
        <v>0</v>
      </c>
      <c r="I84" s="77">
        <v>0</v>
      </c>
      <c r="J84" s="77">
        <v>0</v>
      </c>
      <c r="K84" s="77">
        <v>0</v>
      </c>
      <c r="L84" s="77">
        <v>0</v>
      </c>
      <c r="M84" s="77">
        <v>0</v>
      </c>
      <c r="N84" s="77">
        <v>0</v>
      </c>
      <c r="O84" s="77">
        <v>0</v>
      </c>
      <c r="P84" s="77">
        <v>0</v>
      </c>
      <c r="Q84" s="76">
        <f t="shared" si="32"/>
        <v>1.1259999999999999</v>
      </c>
      <c r="R84" s="78">
        <f t="shared" si="33"/>
        <v>0</v>
      </c>
      <c r="S84" s="95">
        <f t="shared" ref="S84:S136" si="36">IF(H84&gt;0,(IF((SUM(I84+K84+M84+O84)=0), 1,(H84/SUM(I84+K84+M84+O84)-1))),(IF((SUM(I84+K84+M84+O84)=0), 0,(H84/SUM(I84+K84+M84+O84)-1))))</f>
        <v>0</v>
      </c>
      <c r="T84" s="16" t="s">
        <v>29</v>
      </c>
    </row>
    <row r="85" spans="1:20" ht="47.25">
      <c r="A85" s="38" t="s">
        <v>199</v>
      </c>
      <c r="B85" s="52" t="s">
        <v>200</v>
      </c>
      <c r="C85" s="40" t="s">
        <v>201</v>
      </c>
      <c r="D85" s="79">
        <v>0.56299999999999994</v>
      </c>
      <c r="E85" s="75">
        <v>0</v>
      </c>
      <c r="F85" s="76">
        <f t="shared" si="34"/>
        <v>0.56299999999999994</v>
      </c>
      <c r="G85" s="77">
        <f t="shared" si="35"/>
        <v>0</v>
      </c>
      <c r="H85" s="77">
        <f t="shared" si="35"/>
        <v>0</v>
      </c>
      <c r="I85" s="77">
        <v>0</v>
      </c>
      <c r="J85" s="77">
        <v>0</v>
      </c>
      <c r="K85" s="77">
        <v>0</v>
      </c>
      <c r="L85" s="77">
        <v>0</v>
      </c>
      <c r="M85" s="77">
        <v>0</v>
      </c>
      <c r="N85" s="77">
        <v>0</v>
      </c>
      <c r="O85" s="77">
        <v>0</v>
      </c>
      <c r="P85" s="77">
        <v>0</v>
      </c>
      <c r="Q85" s="76">
        <f t="shared" si="32"/>
        <v>0.56299999999999994</v>
      </c>
      <c r="R85" s="78">
        <f t="shared" si="33"/>
        <v>0</v>
      </c>
      <c r="S85" s="95">
        <f t="shared" si="36"/>
        <v>0</v>
      </c>
      <c r="T85" s="16" t="s">
        <v>29</v>
      </c>
    </row>
    <row r="86" spans="1:20" ht="47.25">
      <c r="A86" s="38" t="s">
        <v>202</v>
      </c>
      <c r="B86" s="52" t="s">
        <v>203</v>
      </c>
      <c r="C86" s="40" t="s">
        <v>204</v>
      </c>
      <c r="D86" s="79">
        <v>1.1259999999999999</v>
      </c>
      <c r="E86" s="75">
        <v>0</v>
      </c>
      <c r="F86" s="76">
        <f t="shared" si="34"/>
        <v>1.1259999999999999</v>
      </c>
      <c r="G86" s="77">
        <f t="shared" si="35"/>
        <v>0</v>
      </c>
      <c r="H86" s="77">
        <f t="shared" si="35"/>
        <v>0</v>
      </c>
      <c r="I86" s="77">
        <v>0</v>
      </c>
      <c r="J86" s="77">
        <v>0</v>
      </c>
      <c r="K86" s="77">
        <v>0</v>
      </c>
      <c r="L86" s="77">
        <v>0</v>
      </c>
      <c r="M86" s="77">
        <v>0</v>
      </c>
      <c r="N86" s="77">
        <v>0</v>
      </c>
      <c r="O86" s="77">
        <v>0</v>
      </c>
      <c r="P86" s="77">
        <v>0</v>
      </c>
      <c r="Q86" s="76">
        <f t="shared" si="32"/>
        <v>1.1259999999999999</v>
      </c>
      <c r="R86" s="78">
        <f t="shared" si="33"/>
        <v>0</v>
      </c>
      <c r="S86" s="95">
        <f t="shared" si="36"/>
        <v>0</v>
      </c>
      <c r="T86" s="16" t="s">
        <v>29</v>
      </c>
    </row>
    <row r="87" spans="1:20" ht="47.25">
      <c r="A87" s="38" t="s">
        <v>205</v>
      </c>
      <c r="B87" s="52" t="s">
        <v>206</v>
      </c>
      <c r="C87" s="40" t="s">
        <v>207</v>
      </c>
      <c r="D87" s="79">
        <v>0.56299999999999994</v>
      </c>
      <c r="E87" s="75">
        <v>0</v>
      </c>
      <c r="F87" s="76">
        <f t="shared" si="34"/>
        <v>0.56299999999999994</v>
      </c>
      <c r="G87" s="77">
        <f t="shared" si="35"/>
        <v>0</v>
      </c>
      <c r="H87" s="77">
        <f t="shared" si="35"/>
        <v>0</v>
      </c>
      <c r="I87" s="77">
        <v>0</v>
      </c>
      <c r="J87" s="77">
        <v>0</v>
      </c>
      <c r="K87" s="77">
        <v>0</v>
      </c>
      <c r="L87" s="77">
        <v>0</v>
      </c>
      <c r="M87" s="77">
        <v>0</v>
      </c>
      <c r="N87" s="77">
        <v>0</v>
      </c>
      <c r="O87" s="77">
        <v>0</v>
      </c>
      <c r="P87" s="77">
        <v>0</v>
      </c>
      <c r="Q87" s="76">
        <f t="shared" si="32"/>
        <v>0.56299999999999994</v>
      </c>
      <c r="R87" s="78">
        <f t="shared" si="33"/>
        <v>0</v>
      </c>
      <c r="S87" s="95">
        <f t="shared" si="36"/>
        <v>0</v>
      </c>
      <c r="T87" s="16" t="s">
        <v>29</v>
      </c>
    </row>
    <row r="88" spans="1:20" ht="47.25">
      <c r="A88" s="38" t="s">
        <v>208</v>
      </c>
      <c r="B88" s="52" t="s">
        <v>209</v>
      </c>
      <c r="C88" s="40" t="s">
        <v>210</v>
      </c>
      <c r="D88" s="79">
        <v>1.1259999999999999</v>
      </c>
      <c r="E88" s="75">
        <v>0</v>
      </c>
      <c r="F88" s="76">
        <f t="shared" si="34"/>
        <v>1.1259999999999999</v>
      </c>
      <c r="G88" s="77">
        <f t="shared" si="35"/>
        <v>0</v>
      </c>
      <c r="H88" s="77">
        <f t="shared" si="35"/>
        <v>0</v>
      </c>
      <c r="I88" s="77">
        <v>0</v>
      </c>
      <c r="J88" s="77">
        <v>0</v>
      </c>
      <c r="K88" s="77">
        <v>0</v>
      </c>
      <c r="L88" s="77">
        <v>0</v>
      </c>
      <c r="M88" s="77">
        <v>0</v>
      </c>
      <c r="N88" s="77">
        <v>0</v>
      </c>
      <c r="O88" s="77">
        <v>0</v>
      </c>
      <c r="P88" s="77">
        <v>0</v>
      </c>
      <c r="Q88" s="76">
        <f t="shared" si="32"/>
        <v>1.1259999999999999</v>
      </c>
      <c r="R88" s="78">
        <f t="shared" si="33"/>
        <v>0</v>
      </c>
      <c r="S88" s="95">
        <f t="shared" si="36"/>
        <v>0</v>
      </c>
      <c r="T88" s="16" t="s">
        <v>29</v>
      </c>
    </row>
    <row r="89" spans="1:20" ht="47.25">
      <c r="A89" s="38" t="s">
        <v>211</v>
      </c>
      <c r="B89" s="63" t="s">
        <v>212</v>
      </c>
      <c r="C89" s="40" t="s">
        <v>213</v>
      </c>
      <c r="D89" s="69">
        <v>0.59099999999999997</v>
      </c>
      <c r="E89" s="75">
        <v>0</v>
      </c>
      <c r="F89" s="76">
        <f t="shared" si="34"/>
        <v>0.59099999999999997</v>
      </c>
      <c r="G89" s="77">
        <f t="shared" si="35"/>
        <v>0</v>
      </c>
      <c r="H89" s="77">
        <f t="shared" si="35"/>
        <v>0</v>
      </c>
      <c r="I89" s="77">
        <v>0</v>
      </c>
      <c r="J89" s="77">
        <v>0</v>
      </c>
      <c r="K89" s="77">
        <v>0</v>
      </c>
      <c r="L89" s="77">
        <v>0</v>
      </c>
      <c r="M89" s="77">
        <v>0</v>
      </c>
      <c r="N89" s="77">
        <v>0</v>
      </c>
      <c r="O89" s="77">
        <v>0</v>
      </c>
      <c r="P89" s="77">
        <v>0</v>
      </c>
      <c r="Q89" s="76">
        <f t="shared" si="32"/>
        <v>0.59099999999999997</v>
      </c>
      <c r="R89" s="78">
        <f t="shared" si="33"/>
        <v>0</v>
      </c>
      <c r="S89" s="95">
        <f t="shared" si="36"/>
        <v>0</v>
      </c>
      <c r="T89" s="16" t="s">
        <v>29</v>
      </c>
    </row>
    <row r="90" spans="1:20" ht="47.25">
      <c r="A90" s="38" t="s">
        <v>214</v>
      </c>
      <c r="B90" s="63" t="s">
        <v>215</v>
      </c>
      <c r="C90" s="40" t="s">
        <v>216</v>
      </c>
      <c r="D90" s="69">
        <v>0.59099999999999997</v>
      </c>
      <c r="E90" s="75">
        <v>0</v>
      </c>
      <c r="F90" s="76">
        <f t="shared" si="34"/>
        <v>0.59099999999999997</v>
      </c>
      <c r="G90" s="77">
        <f t="shared" si="35"/>
        <v>0</v>
      </c>
      <c r="H90" s="77">
        <f t="shared" si="35"/>
        <v>0</v>
      </c>
      <c r="I90" s="77">
        <v>0</v>
      </c>
      <c r="J90" s="77">
        <v>0</v>
      </c>
      <c r="K90" s="77">
        <v>0</v>
      </c>
      <c r="L90" s="77">
        <v>0</v>
      </c>
      <c r="M90" s="77">
        <v>0</v>
      </c>
      <c r="N90" s="77">
        <v>0</v>
      </c>
      <c r="O90" s="77">
        <v>0</v>
      </c>
      <c r="P90" s="77">
        <v>0</v>
      </c>
      <c r="Q90" s="76">
        <f t="shared" si="32"/>
        <v>0.59099999999999997</v>
      </c>
      <c r="R90" s="78">
        <f t="shared" si="33"/>
        <v>0</v>
      </c>
      <c r="S90" s="95">
        <f t="shared" si="36"/>
        <v>0</v>
      </c>
      <c r="T90" s="16" t="s">
        <v>29</v>
      </c>
    </row>
    <row r="91" spans="1:20" ht="47.25">
      <c r="A91" s="38" t="s">
        <v>217</v>
      </c>
      <c r="B91" s="63" t="s">
        <v>218</v>
      </c>
      <c r="C91" s="41" t="s">
        <v>219</v>
      </c>
      <c r="D91" s="79">
        <v>0.627</v>
      </c>
      <c r="E91" s="75">
        <v>0</v>
      </c>
      <c r="F91" s="76">
        <f t="shared" si="34"/>
        <v>0.627</v>
      </c>
      <c r="G91" s="77">
        <f t="shared" si="35"/>
        <v>0</v>
      </c>
      <c r="H91" s="77">
        <f t="shared" si="35"/>
        <v>0</v>
      </c>
      <c r="I91" s="77">
        <v>0</v>
      </c>
      <c r="J91" s="77">
        <v>0</v>
      </c>
      <c r="K91" s="77">
        <v>0</v>
      </c>
      <c r="L91" s="77">
        <v>0</v>
      </c>
      <c r="M91" s="77">
        <v>0</v>
      </c>
      <c r="N91" s="77">
        <v>0</v>
      </c>
      <c r="O91" s="77">
        <v>0</v>
      </c>
      <c r="P91" s="77">
        <v>0</v>
      </c>
      <c r="Q91" s="76">
        <f t="shared" si="32"/>
        <v>0.627</v>
      </c>
      <c r="R91" s="78">
        <f t="shared" si="33"/>
        <v>0</v>
      </c>
      <c r="S91" s="95">
        <f t="shared" si="36"/>
        <v>0</v>
      </c>
      <c r="T91" s="16" t="s">
        <v>29</v>
      </c>
    </row>
    <row r="92" spans="1:20" ht="47.25">
      <c r="A92" s="38" t="s">
        <v>220</v>
      </c>
      <c r="B92" s="63" t="s">
        <v>221</v>
      </c>
      <c r="C92" s="41" t="s">
        <v>222</v>
      </c>
      <c r="D92" s="79">
        <v>0.627</v>
      </c>
      <c r="E92" s="75">
        <v>0</v>
      </c>
      <c r="F92" s="76">
        <f t="shared" si="34"/>
        <v>0.627</v>
      </c>
      <c r="G92" s="77">
        <f t="shared" si="35"/>
        <v>0</v>
      </c>
      <c r="H92" s="77">
        <f t="shared" si="35"/>
        <v>0</v>
      </c>
      <c r="I92" s="77">
        <v>0</v>
      </c>
      <c r="J92" s="77">
        <v>0</v>
      </c>
      <c r="K92" s="77">
        <v>0</v>
      </c>
      <c r="L92" s="77">
        <v>0</v>
      </c>
      <c r="M92" s="77">
        <v>0</v>
      </c>
      <c r="N92" s="77">
        <v>0</v>
      </c>
      <c r="O92" s="77">
        <v>0</v>
      </c>
      <c r="P92" s="77">
        <v>0</v>
      </c>
      <c r="Q92" s="76">
        <f t="shared" si="32"/>
        <v>0.627</v>
      </c>
      <c r="R92" s="78">
        <f t="shared" si="33"/>
        <v>0</v>
      </c>
      <c r="S92" s="95">
        <f t="shared" si="36"/>
        <v>0</v>
      </c>
      <c r="T92" s="16" t="s">
        <v>29</v>
      </c>
    </row>
    <row r="93" spans="1:20" ht="47.25">
      <c r="A93" s="38" t="s">
        <v>223</v>
      </c>
      <c r="B93" s="52" t="s">
        <v>224</v>
      </c>
      <c r="C93" s="40" t="s">
        <v>225</v>
      </c>
      <c r="D93" s="79">
        <v>0.56299999999999994</v>
      </c>
      <c r="E93" s="75">
        <v>0</v>
      </c>
      <c r="F93" s="76">
        <f t="shared" si="34"/>
        <v>0.56299999999999994</v>
      </c>
      <c r="G93" s="77">
        <f t="shared" si="35"/>
        <v>0</v>
      </c>
      <c r="H93" s="77">
        <f t="shared" si="35"/>
        <v>0</v>
      </c>
      <c r="I93" s="77">
        <v>0</v>
      </c>
      <c r="J93" s="77">
        <v>0</v>
      </c>
      <c r="K93" s="77">
        <v>0</v>
      </c>
      <c r="L93" s="77">
        <v>0</v>
      </c>
      <c r="M93" s="77">
        <v>0</v>
      </c>
      <c r="N93" s="77">
        <v>0</v>
      </c>
      <c r="O93" s="77">
        <v>0</v>
      </c>
      <c r="P93" s="77">
        <v>0</v>
      </c>
      <c r="Q93" s="76">
        <f t="shared" si="32"/>
        <v>0.56299999999999994</v>
      </c>
      <c r="R93" s="78">
        <f t="shared" si="33"/>
        <v>0</v>
      </c>
      <c r="S93" s="95">
        <f t="shared" si="36"/>
        <v>0</v>
      </c>
      <c r="T93" s="16" t="s">
        <v>29</v>
      </c>
    </row>
    <row r="94" spans="1:20" ht="47.25">
      <c r="A94" s="38" t="s">
        <v>226</v>
      </c>
      <c r="B94" s="52" t="s">
        <v>227</v>
      </c>
      <c r="C94" s="40" t="s">
        <v>228</v>
      </c>
      <c r="D94" s="79">
        <v>1.1259999999999999</v>
      </c>
      <c r="E94" s="75">
        <v>0</v>
      </c>
      <c r="F94" s="76">
        <f t="shared" si="34"/>
        <v>1.1259999999999999</v>
      </c>
      <c r="G94" s="77">
        <f t="shared" si="35"/>
        <v>0</v>
      </c>
      <c r="H94" s="77">
        <f t="shared" si="35"/>
        <v>0</v>
      </c>
      <c r="I94" s="77">
        <v>0</v>
      </c>
      <c r="J94" s="77">
        <v>0</v>
      </c>
      <c r="K94" s="77">
        <v>0</v>
      </c>
      <c r="L94" s="77">
        <v>0</v>
      </c>
      <c r="M94" s="77">
        <v>0</v>
      </c>
      <c r="N94" s="77">
        <v>0</v>
      </c>
      <c r="O94" s="77">
        <v>0</v>
      </c>
      <c r="P94" s="77">
        <v>0</v>
      </c>
      <c r="Q94" s="76">
        <f t="shared" si="32"/>
        <v>1.1259999999999999</v>
      </c>
      <c r="R94" s="78">
        <f t="shared" si="33"/>
        <v>0</v>
      </c>
      <c r="S94" s="95">
        <f t="shared" si="36"/>
        <v>0</v>
      </c>
      <c r="T94" s="16" t="s">
        <v>29</v>
      </c>
    </row>
    <row r="95" spans="1:20" ht="47.25">
      <c r="A95" s="38" t="s">
        <v>229</v>
      </c>
      <c r="B95" s="52" t="s">
        <v>230</v>
      </c>
      <c r="C95" s="40" t="s">
        <v>231</v>
      </c>
      <c r="D95" s="79">
        <v>1.1259999999999999</v>
      </c>
      <c r="E95" s="75">
        <v>0</v>
      </c>
      <c r="F95" s="76">
        <f t="shared" si="34"/>
        <v>1.1259999999999999</v>
      </c>
      <c r="G95" s="77">
        <f t="shared" si="35"/>
        <v>0</v>
      </c>
      <c r="H95" s="77">
        <f t="shared" si="35"/>
        <v>0</v>
      </c>
      <c r="I95" s="77">
        <v>0</v>
      </c>
      <c r="J95" s="77">
        <v>0</v>
      </c>
      <c r="K95" s="77">
        <v>0</v>
      </c>
      <c r="L95" s="77">
        <v>0</v>
      </c>
      <c r="M95" s="77">
        <v>0</v>
      </c>
      <c r="N95" s="77">
        <v>0</v>
      </c>
      <c r="O95" s="77">
        <v>0</v>
      </c>
      <c r="P95" s="77">
        <v>0</v>
      </c>
      <c r="Q95" s="76">
        <f t="shared" si="32"/>
        <v>1.1259999999999999</v>
      </c>
      <c r="R95" s="78">
        <f t="shared" si="33"/>
        <v>0</v>
      </c>
      <c r="S95" s="95">
        <f t="shared" si="36"/>
        <v>0</v>
      </c>
      <c r="T95" s="16" t="s">
        <v>29</v>
      </c>
    </row>
    <row r="96" spans="1:20" ht="31.5">
      <c r="A96" s="28" t="s">
        <v>232</v>
      </c>
      <c r="B96" s="29" t="s">
        <v>233</v>
      </c>
      <c r="C96" s="27" t="s">
        <v>28</v>
      </c>
      <c r="D96" s="72">
        <f>IF(NOT(SUM(D97,D113)=0),SUM(D97,D113),"нд")</f>
        <v>31.786000000000001</v>
      </c>
      <c r="E96" s="72">
        <f>SUM(E97,E113)</f>
        <v>0</v>
      </c>
      <c r="F96" s="72">
        <f t="shared" ref="F96:R96" si="37">SUM(F97,F113)</f>
        <v>31.786000000000001</v>
      </c>
      <c r="G96" s="72">
        <f t="shared" si="37"/>
        <v>6.8170000000000002</v>
      </c>
      <c r="H96" s="72">
        <f t="shared" si="37"/>
        <v>5.8890000000000002</v>
      </c>
      <c r="I96" s="72">
        <f t="shared" si="37"/>
        <v>0</v>
      </c>
      <c r="J96" s="72">
        <f t="shared" si="37"/>
        <v>0</v>
      </c>
      <c r="K96" s="72">
        <f t="shared" si="37"/>
        <v>1.22</v>
      </c>
      <c r="L96" s="72">
        <f t="shared" si="37"/>
        <v>1.0369999999999999</v>
      </c>
      <c r="M96" s="72">
        <f t="shared" si="37"/>
        <v>0</v>
      </c>
      <c r="N96" s="72">
        <f t="shared" si="37"/>
        <v>0</v>
      </c>
      <c r="O96" s="72">
        <f t="shared" si="37"/>
        <v>5.5970000000000004</v>
      </c>
      <c r="P96" s="72">
        <f t="shared" si="37"/>
        <v>4.8520000000000003</v>
      </c>
      <c r="Q96" s="72">
        <f t="shared" si="37"/>
        <v>24.968999999999998</v>
      </c>
      <c r="R96" s="72">
        <f t="shared" si="37"/>
        <v>-0.92800000000000016</v>
      </c>
      <c r="S96" s="92">
        <f t="shared" si="36"/>
        <v>-0.13613026257884697</v>
      </c>
      <c r="T96" s="18" t="s">
        <v>29</v>
      </c>
    </row>
    <row r="97" spans="1:23" ht="31.5">
      <c r="A97" s="28" t="s">
        <v>234</v>
      </c>
      <c r="B97" s="29" t="s">
        <v>235</v>
      </c>
      <c r="C97" s="27" t="s">
        <v>28</v>
      </c>
      <c r="D97" s="72">
        <f>IF(NOT(SUM(D98,D108)=0),SUM(D98,D108),"нд")</f>
        <v>3.5070000000000001</v>
      </c>
      <c r="E97" s="72">
        <f>SUM(E98,E108)</f>
        <v>0</v>
      </c>
      <c r="F97" s="72">
        <f t="shared" ref="F97:R97" si="38">SUM(F98,F108)</f>
        <v>3.5070000000000001</v>
      </c>
      <c r="G97" s="72">
        <f t="shared" si="38"/>
        <v>1.22</v>
      </c>
      <c r="H97" s="72">
        <f t="shared" si="38"/>
        <v>1.0629999999999999</v>
      </c>
      <c r="I97" s="72">
        <f t="shared" si="38"/>
        <v>0</v>
      </c>
      <c r="J97" s="72">
        <f t="shared" si="38"/>
        <v>0</v>
      </c>
      <c r="K97" s="72">
        <f t="shared" si="38"/>
        <v>1.22</v>
      </c>
      <c r="L97" s="72">
        <f t="shared" si="38"/>
        <v>1.0369999999999999</v>
      </c>
      <c r="M97" s="72">
        <f t="shared" si="38"/>
        <v>0</v>
      </c>
      <c r="N97" s="72">
        <f t="shared" si="38"/>
        <v>0</v>
      </c>
      <c r="O97" s="72">
        <f t="shared" si="38"/>
        <v>0</v>
      </c>
      <c r="P97" s="72">
        <f t="shared" si="38"/>
        <v>2.5999999999999999E-2</v>
      </c>
      <c r="Q97" s="72">
        <f t="shared" si="38"/>
        <v>2.2869999999999999</v>
      </c>
      <c r="R97" s="72">
        <f t="shared" si="38"/>
        <v>-0.157</v>
      </c>
      <c r="S97" s="92">
        <f t="shared" si="36"/>
        <v>-0.128688524590164</v>
      </c>
      <c r="T97" s="18" t="s">
        <v>29</v>
      </c>
    </row>
    <row r="98" spans="1:23" ht="31.5">
      <c r="A98" s="32" t="s">
        <v>236</v>
      </c>
      <c r="B98" s="33" t="s">
        <v>44</v>
      </c>
      <c r="C98" s="21" t="s">
        <v>28</v>
      </c>
      <c r="D98" s="73">
        <f>IF(NOT(SUM(D99:D107)=0),SUM(D99:D107),"нд")</f>
        <v>2.4060000000000001</v>
      </c>
      <c r="E98" s="73">
        <f>SUM(E99:E107)</f>
        <v>0</v>
      </c>
      <c r="F98" s="73">
        <f t="shared" ref="F98:R98" si="39">SUM(F99:F107)</f>
        <v>2.4060000000000001</v>
      </c>
      <c r="G98" s="73">
        <f t="shared" si="39"/>
        <v>0.11899999999999999</v>
      </c>
      <c r="H98" s="73">
        <f t="shared" si="39"/>
        <v>6.0999999999999999E-2</v>
      </c>
      <c r="I98" s="73">
        <f t="shared" si="39"/>
        <v>0</v>
      </c>
      <c r="J98" s="73">
        <f t="shared" si="39"/>
        <v>0</v>
      </c>
      <c r="K98" s="73">
        <f t="shared" si="39"/>
        <v>0.11899999999999999</v>
      </c>
      <c r="L98" s="73">
        <f t="shared" si="39"/>
        <v>3.5000000000000003E-2</v>
      </c>
      <c r="M98" s="73">
        <f t="shared" si="39"/>
        <v>0</v>
      </c>
      <c r="N98" s="73">
        <f t="shared" si="39"/>
        <v>0</v>
      </c>
      <c r="O98" s="73">
        <f t="shared" si="39"/>
        <v>0</v>
      </c>
      <c r="P98" s="73">
        <f t="shared" si="39"/>
        <v>2.5999999999999999E-2</v>
      </c>
      <c r="Q98" s="73">
        <f t="shared" si="39"/>
        <v>2.2869999999999999</v>
      </c>
      <c r="R98" s="73">
        <f t="shared" si="39"/>
        <v>-5.7999999999999996E-2</v>
      </c>
      <c r="S98" s="93">
        <f t="shared" si="36"/>
        <v>-0.48739495798319321</v>
      </c>
      <c r="T98" s="21" t="s">
        <v>29</v>
      </c>
    </row>
    <row r="99" spans="1:23" ht="47.25">
      <c r="A99" s="64" t="s">
        <v>237</v>
      </c>
      <c r="B99" s="58" t="s">
        <v>238</v>
      </c>
      <c r="C99" s="59" t="s">
        <v>239</v>
      </c>
      <c r="D99" s="80">
        <v>5.1999999999999998E-2</v>
      </c>
      <c r="E99" s="80">
        <v>0</v>
      </c>
      <c r="F99" s="82">
        <f t="shared" ref="F99:F112" si="40">D99-E99</f>
        <v>5.1999999999999998E-2</v>
      </c>
      <c r="G99" s="83">
        <v>5.1999999999999998E-2</v>
      </c>
      <c r="H99" s="83">
        <f t="shared" ref="H99:H107" si="41">J99+L99+N99+P99</f>
        <v>2.5999999999999999E-2</v>
      </c>
      <c r="I99" s="83">
        <v>0</v>
      </c>
      <c r="J99" s="83">
        <v>0</v>
      </c>
      <c r="K99" s="83">
        <v>5.1999999999999998E-2</v>
      </c>
      <c r="L99" s="83">
        <v>0</v>
      </c>
      <c r="M99" s="83">
        <v>0</v>
      </c>
      <c r="N99" s="83">
        <v>0</v>
      </c>
      <c r="O99" s="83">
        <v>0</v>
      </c>
      <c r="P99" s="83">
        <v>2.5999999999999999E-2</v>
      </c>
      <c r="Q99" s="82">
        <v>0</v>
      </c>
      <c r="R99" s="84">
        <f t="shared" ref="R99:R107" si="42">H99-(I99+K99+M99+O99)</f>
        <v>-2.5999999999999999E-2</v>
      </c>
      <c r="S99" s="96">
        <f t="shared" si="36"/>
        <v>-0.5</v>
      </c>
      <c r="T99" s="70" t="s">
        <v>274</v>
      </c>
    </row>
    <row r="100" spans="1:23" ht="31.5">
      <c r="A100" s="65" t="s">
        <v>240</v>
      </c>
      <c r="B100" s="52" t="s">
        <v>241</v>
      </c>
      <c r="C100" s="40" t="s">
        <v>242</v>
      </c>
      <c r="D100" s="79">
        <v>0</v>
      </c>
      <c r="E100" s="79">
        <v>0</v>
      </c>
      <c r="F100" s="76">
        <f t="shared" si="40"/>
        <v>0</v>
      </c>
      <c r="G100" s="77">
        <f>I100+K100+M100+O100</f>
        <v>0</v>
      </c>
      <c r="H100" s="77">
        <f t="shared" si="41"/>
        <v>0</v>
      </c>
      <c r="I100" s="77">
        <v>0</v>
      </c>
      <c r="J100" s="77">
        <v>0</v>
      </c>
      <c r="K100" s="77">
        <v>0</v>
      </c>
      <c r="L100" s="77">
        <v>0</v>
      </c>
      <c r="M100" s="77">
        <v>0</v>
      </c>
      <c r="N100" s="77">
        <v>0</v>
      </c>
      <c r="O100" s="77">
        <v>0</v>
      </c>
      <c r="P100" s="77">
        <v>0</v>
      </c>
      <c r="Q100" s="76">
        <f t="shared" ref="Q100:Q107" si="43">F100-H100</f>
        <v>0</v>
      </c>
      <c r="R100" s="78">
        <f t="shared" si="42"/>
        <v>0</v>
      </c>
      <c r="S100" s="95">
        <f t="shared" si="36"/>
        <v>0</v>
      </c>
      <c r="T100" s="16" t="s">
        <v>29</v>
      </c>
    </row>
    <row r="101" spans="1:23" ht="54" customHeight="1">
      <c r="A101" s="64" t="s">
        <v>243</v>
      </c>
      <c r="B101" s="58" t="s">
        <v>244</v>
      </c>
      <c r="C101" s="59" t="s">
        <v>245</v>
      </c>
      <c r="D101" s="80">
        <v>6.7000000000000004E-2</v>
      </c>
      <c r="E101" s="80">
        <v>0</v>
      </c>
      <c r="F101" s="82">
        <f t="shared" si="40"/>
        <v>6.7000000000000004E-2</v>
      </c>
      <c r="G101" s="83">
        <v>6.7000000000000004E-2</v>
      </c>
      <c r="H101" s="83">
        <f t="shared" si="41"/>
        <v>3.5000000000000003E-2</v>
      </c>
      <c r="I101" s="83">
        <v>0</v>
      </c>
      <c r="J101" s="83">
        <v>0</v>
      </c>
      <c r="K101" s="83">
        <v>6.7000000000000004E-2</v>
      </c>
      <c r="L101" s="83">
        <v>3.5000000000000003E-2</v>
      </c>
      <c r="M101" s="83">
        <v>0</v>
      </c>
      <c r="N101" s="83">
        <v>0</v>
      </c>
      <c r="O101" s="83">
        <v>0</v>
      </c>
      <c r="P101" s="83">
        <v>0</v>
      </c>
      <c r="Q101" s="82">
        <v>0</v>
      </c>
      <c r="R101" s="84">
        <f t="shared" si="42"/>
        <v>-3.2000000000000001E-2</v>
      </c>
      <c r="S101" s="96">
        <f t="shared" si="36"/>
        <v>-0.4776119402985074</v>
      </c>
      <c r="T101" s="70" t="s">
        <v>274</v>
      </c>
      <c r="U101" s="71"/>
      <c r="V101" s="71"/>
      <c r="W101" s="71"/>
    </row>
    <row r="102" spans="1:23" ht="31.5">
      <c r="A102" s="65" t="s">
        <v>246</v>
      </c>
      <c r="B102" s="52" t="s">
        <v>247</v>
      </c>
      <c r="C102" s="40" t="s">
        <v>248</v>
      </c>
      <c r="D102" s="79">
        <v>0</v>
      </c>
      <c r="E102" s="79">
        <v>0</v>
      </c>
      <c r="F102" s="76">
        <f t="shared" si="40"/>
        <v>0</v>
      </c>
      <c r="G102" s="77">
        <f t="shared" ref="G102:G107" si="44">I102+K102+M102+O102</f>
        <v>0</v>
      </c>
      <c r="H102" s="77">
        <f t="shared" si="41"/>
        <v>0</v>
      </c>
      <c r="I102" s="77">
        <v>0</v>
      </c>
      <c r="J102" s="77">
        <v>0</v>
      </c>
      <c r="K102" s="77">
        <v>0</v>
      </c>
      <c r="L102" s="77">
        <v>0</v>
      </c>
      <c r="M102" s="77">
        <v>0</v>
      </c>
      <c r="N102" s="77">
        <v>0</v>
      </c>
      <c r="O102" s="77">
        <v>0</v>
      </c>
      <c r="P102" s="77">
        <v>0</v>
      </c>
      <c r="Q102" s="76">
        <f t="shared" si="43"/>
        <v>0</v>
      </c>
      <c r="R102" s="78">
        <f t="shared" si="42"/>
        <v>0</v>
      </c>
      <c r="S102" s="95">
        <f t="shared" si="36"/>
        <v>0</v>
      </c>
      <c r="T102" s="16" t="s">
        <v>29</v>
      </c>
    </row>
    <row r="103" spans="1:23" ht="31.5">
      <c r="A103" s="65" t="s">
        <v>249</v>
      </c>
      <c r="B103" s="52" t="s">
        <v>250</v>
      </c>
      <c r="C103" s="40" t="s">
        <v>251</v>
      </c>
      <c r="D103" s="79">
        <v>0.34799999999999998</v>
      </c>
      <c r="E103" s="79">
        <v>0</v>
      </c>
      <c r="F103" s="76">
        <f t="shared" si="40"/>
        <v>0.34799999999999998</v>
      </c>
      <c r="G103" s="77">
        <f t="shared" si="44"/>
        <v>0</v>
      </c>
      <c r="H103" s="77">
        <f t="shared" si="41"/>
        <v>0</v>
      </c>
      <c r="I103" s="77">
        <v>0</v>
      </c>
      <c r="J103" s="77">
        <v>0</v>
      </c>
      <c r="K103" s="77">
        <v>0</v>
      </c>
      <c r="L103" s="77">
        <v>0</v>
      </c>
      <c r="M103" s="77">
        <v>0</v>
      </c>
      <c r="N103" s="77">
        <v>0</v>
      </c>
      <c r="O103" s="77">
        <v>0</v>
      </c>
      <c r="P103" s="77">
        <v>0</v>
      </c>
      <c r="Q103" s="76">
        <f t="shared" si="43"/>
        <v>0.34799999999999998</v>
      </c>
      <c r="R103" s="78">
        <f t="shared" si="42"/>
        <v>0</v>
      </c>
      <c r="S103" s="95">
        <f t="shared" si="36"/>
        <v>0</v>
      </c>
      <c r="T103" s="16" t="s">
        <v>29</v>
      </c>
    </row>
    <row r="104" spans="1:23" ht="47.25">
      <c r="A104" s="65" t="s">
        <v>252</v>
      </c>
      <c r="B104" s="52" t="s">
        <v>253</v>
      </c>
      <c r="C104" s="40" t="s">
        <v>254</v>
      </c>
      <c r="D104" s="79">
        <v>0</v>
      </c>
      <c r="E104" s="79">
        <v>0</v>
      </c>
      <c r="F104" s="76">
        <f t="shared" si="40"/>
        <v>0</v>
      </c>
      <c r="G104" s="77">
        <f t="shared" si="44"/>
        <v>0</v>
      </c>
      <c r="H104" s="77">
        <f t="shared" si="41"/>
        <v>0</v>
      </c>
      <c r="I104" s="77">
        <v>0</v>
      </c>
      <c r="J104" s="77">
        <v>0</v>
      </c>
      <c r="K104" s="77">
        <v>0</v>
      </c>
      <c r="L104" s="77">
        <v>0</v>
      </c>
      <c r="M104" s="77">
        <v>0</v>
      </c>
      <c r="N104" s="77">
        <v>0</v>
      </c>
      <c r="O104" s="77">
        <v>0</v>
      </c>
      <c r="P104" s="77">
        <v>0</v>
      </c>
      <c r="Q104" s="76">
        <f t="shared" si="43"/>
        <v>0</v>
      </c>
      <c r="R104" s="78">
        <f t="shared" si="42"/>
        <v>0</v>
      </c>
      <c r="S104" s="95">
        <f t="shared" si="36"/>
        <v>0</v>
      </c>
      <c r="T104" s="16" t="s">
        <v>29</v>
      </c>
    </row>
    <row r="105" spans="1:23" ht="31.5">
      <c r="A105" s="65" t="s">
        <v>255</v>
      </c>
      <c r="B105" s="52" t="s">
        <v>256</v>
      </c>
      <c r="C105" s="40" t="s">
        <v>257</v>
      </c>
      <c r="D105" s="79">
        <v>0</v>
      </c>
      <c r="E105" s="79">
        <v>0</v>
      </c>
      <c r="F105" s="76">
        <f t="shared" si="40"/>
        <v>0</v>
      </c>
      <c r="G105" s="77">
        <f t="shared" si="44"/>
        <v>0</v>
      </c>
      <c r="H105" s="77">
        <f t="shared" si="41"/>
        <v>0</v>
      </c>
      <c r="I105" s="77">
        <v>0</v>
      </c>
      <c r="J105" s="77">
        <v>0</v>
      </c>
      <c r="K105" s="77">
        <v>0</v>
      </c>
      <c r="L105" s="77">
        <v>0</v>
      </c>
      <c r="M105" s="77">
        <v>0</v>
      </c>
      <c r="N105" s="77">
        <v>0</v>
      </c>
      <c r="O105" s="77">
        <v>0</v>
      </c>
      <c r="P105" s="77">
        <v>0</v>
      </c>
      <c r="Q105" s="76">
        <f t="shared" si="43"/>
        <v>0</v>
      </c>
      <c r="R105" s="78">
        <f t="shared" si="42"/>
        <v>0</v>
      </c>
      <c r="S105" s="95">
        <f t="shared" si="36"/>
        <v>0</v>
      </c>
      <c r="T105" s="16" t="s">
        <v>29</v>
      </c>
    </row>
    <row r="106" spans="1:23" ht="31.5">
      <c r="A106" s="65" t="s">
        <v>258</v>
      </c>
      <c r="B106" s="52" t="s">
        <v>259</v>
      </c>
      <c r="C106" s="40" t="s">
        <v>260</v>
      </c>
      <c r="D106" s="79">
        <v>0</v>
      </c>
      <c r="E106" s="79">
        <v>0</v>
      </c>
      <c r="F106" s="76">
        <f t="shared" si="40"/>
        <v>0</v>
      </c>
      <c r="G106" s="77">
        <f t="shared" si="44"/>
        <v>0</v>
      </c>
      <c r="H106" s="77">
        <f t="shared" si="41"/>
        <v>0</v>
      </c>
      <c r="I106" s="77">
        <v>0</v>
      </c>
      <c r="J106" s="77">
        <v>0</v>
      </c>
      <c r="K106" s="77">
        <v>0</v>
      </c>
      <c r="L106" s="77">
        <v>0</v>
      </c>
      <c r="M106" s="77">
        <v>0</v>
      </c>
      <c r="N106" s="77">
        <v>0</v>
      </c>
      <c r="O106" s="77">
        <v>0</v>
      </c>
      <c r="P106" s="77">
        <v>0</v>
      </c>
      <c r="Q106" s="76">
        <f t="shared" si="43"/>
        <v>0</v>
      </c>
      <c r="R106" s="78">
        <f t="shared" si="42"/>
        <v>0</v>
      </c>
      <c r="S106" s="95">
        <f t="shared" si="36"/>
        <v>0</v>
      </c>
      <c r="T106" s="16" t="s">
        <v>29</v>
      </c>
    </row>
    <row r="107" spans="1:23" ht="31.5">
      <c r="A107" s="65" t="s">
        <v>261</v>
      </c>
      <c r="B107" s="39" t="s">
        <v>262</v>
      </c>
      <c r="C107" s="41" t="s">
        <v>263</v>
      </c>
      <c r="D107" s="79">
        <v>1.9390000000000001</v>
      </c>
      <c r="E107" s="79">
        <v>0</v>
      </c>
      <c r="F107" s="76">
        <f t="shared" si="40"/>
        <v>1.9390000000000001</v>
      </c>
      <c r="G107" s="77">
        <f t="shared" si="44"/>
        <v>0</v>
      </c>
      <c r="H107" s="77">
        <f t="shared" si="41"/>
        <v>0</v>
      </c>
      <c r="I107" s="77">
        <v>0</v>
      </c>
      <c r="J107" s="77">
        <v>0</v>
      </c>
      <c r="K107" s="77">
        <v>0</v>
      </c>
      <c r="L107" s="77">
        <v>0</v>
      </c>
      <c r="M107" s="77">
        <v>0</v>
      </c>
      <c r="N107" s="77">
        <v>0</v>
      </c>
      <c r="O107" s="77">
        <v>0</v>
      </c>
      <c r="P107" s="77">
        <v>0</v>
      </c>
      <c r="Q107" s="76">
        <f t="shared" si="43"/>
        <v>1.9390000000000001</v>
      </c>
      <c r="R107" s="78">
        <f t="shared" si="42"/>
        <v>0</v>
      </c>
      <c r="S107" s="95">
        <f t="shared" si="36"/>
        <v>0</v>
      </c>
      <c r="T107" s="16" t="s">
        <v>29</v>
      </c>
    </row>
    <row r="108" spans="1:23" ht="31.5">
      <c r="A108" s="54" t="s">
        <v>264</v>
      </c>
      <c r="B108" s="66" t="s">
        <v>129</v>
      </c>
      <c r="C108" s="56" t="s">
        <v>28</v>
      </c>
      <c r="D108" s="74">
        <f>IF(NOT(SUM(D109:D112)=0),SUM(D109:D112),"нд")</f>
        <v>1.101</v>
      </c>
      <c r="E108" s="74">
        <f>SUM(E109:E112)</f>
        <v>0</v>
      </c>
      <c r="F108" s="74">
        <f t="shared" ref="F108:R108" si="45">SUM(F109:F112)</f>
        <v>1.101</v>
      </c>
      <c r="G108" s="74">
        <f t="shared" si="45"/>
        <v>1.101</v>
      </c>
      <c r="H108" s="74">
        <f t="shared" si="45"/>
        <v>1.002</v>
      </c>
      <c r="I108" s="74">
        <f t="shared" si="45"/>
        <v>0</v>
      </c>
      <c r="J108" s="74">
        <f t="shared" si="45"/>
        <v>0</v>
      </c>
      <c r="K108" s="74">
        <f t="shared" si="45"/>
        <v>1.101</v>
      </c>
      <c r="L108" s="74">
        <f t="shared" si="45"/>
        <v>1.002</v>
      </c>
      <c r="M108" s="74">
        <f t="shared" si="45"/>
        <v>0</v>
      </c>
      <c r="N108" s="74">
        <f t="shared" si="45"/>
        <v>0</v>
      </c>
      <c r="O108" s="74">
        <f t="shared" si="45"/>
        <v>0</v>
      </c>
      <c r="P108" s="74">
        <f t="shared" si="45"/>
        <v>0</v>
      </c>
      <c r="Q108" s="74">
        <f t="shared" si="45"/>
        <v>0</v>
      </c>
      <c r="R108" s="74">
        <f t="shared" si="45"/>
        <v>-9.9000000000000005E-2</v>
      </c>
      <c r="S108" s="94">
        <f t="shared" si="36"/>
        <v>-8.9918256130790186E-2</v>
      </c>
      <c r="T108" s="24" t="s">
        <v>29</v>
      </c>
    </row>
    <row r="109" spans="1:23" ht="47.25" customHeight="1">
      <c r="A109" s="64" t="s">
        <v>265</v>
      </c>
      <c r="B109" s="58" t="s">
        <v>266</v>
      </c>
      <c r="C109" s="59" t="s">
        <v>267</v>
      </c>
      <c r="D109" s="80">
        <v>0.20200000000000001</v>
      </c>
      <c r="E109" s="80">
        <v>0</v>
      </c>
      <c r="F109" s="82">
        <f t="shared" si="40"/>
        <v>0.20200000000000001</v>
      </c>
      <c r="G109" s="83">
        <v>0.20200000000000001</v>
      </c>
      <c r="H109" s="83">
        <f>J109+L109+N109+P109</f>
        <v>0.20200000000000001</v>
      </c>
      <c r="I109" s="83">
        <v>0</v>
      </c>
      <c r="J109" s="83">
        <v>0</v>
      </c>
      <c r="K109" s="83">
        <v>0.20200000000000001</v>
      </c>
      <c r="L109" s="83">
        <v>0.20200000000000001</v>
      </c>
      <c r="M109" s="83">
        <v>0</v>
      </c>
      <c r="N109" s="83">
        <v>0</v>
      </c>
      <c r="O109" s="83">
        <v>0</v>
      </c>
      <c r="P109" s="83">
        <v>0</v>
      </c>
      <c r="Q109" s="82">
        <f>F109-H109</f>
        <v>0</v>
      </c>
      <c r="R109" s="84">
        <f t="shared" ref="R109:R112" si="46">H109-(I109+K109+M109+O109)</f>
        <v>0</v>
      </c>
      <c r="S109" s="96">
        <f t="shared" si="36"/>
        <v>0</v>
      </c>
      <c r="T109" s="61" t="s">
        <v>29</v>
      </c>
    </row>
    <row r="110" spans="1:23" ht="31.5">
      <c r="A110" s="64" t="s">
        <v>268</v>
      </c>
      <c r="B110" s="58" t="s">
        <v>269</v>
      </c>
      <c r="C110" s="59" t="s">
        <v>270</v>
      </c>
      <c r="D110" s="80">
        <v>0.51500000000000001</v>
      </c>
      <c r="E110" s="80">
        <v>0</v>
      </c>
      <c r="F110" s="82">
        <f t="shared" si="40"/>
        <v>0.51500000000000001</v>
      </c>
      <c r="G110" s="83">
        <v>0.51500000000000001</v>
      </c>
      <c r="H110" s="83">
        <f>J110+L110+N110+P110</f>
        <v>0.51500000000000001</v>
      </c>
      <c r="I110" s="83">
        <v>0</v>
      </c>
      <c r="J110" s="83">
        <v>0</v>
      </c>
      <c r="K110" s="83">
        <v>0.51500000000000001</v>
      </c>
      <c r="L110" s="83">
        <v>0.51500000000000001</v>
      </c>
      <c r="M110" s="83">
        <v>0</v>
      </c>
      <c r="N110" s="83">
        <v>0</v>
      </c>
      <c r="O110" s="83">
        <v>0</v>
      </c>
      <c r="P110" s="83">
        <v>0</v>
      </c>
      <c r="Q110" s="82">
        <f>F110-H110</f>
        <v>0</v>
      </c>
      <c r="R110" s="84">
        <f t="shared" si="46"/>
        <v>0</v>
      </c>
      <c r="S110" s="96">
        <f t="shared" si="36"/>
        <v>0</v>
      </c>
      <c r="T110" s="61" t="s">
        <v>29</v>
      </c>
    </row>
    <row r="111" spans="1:23" ht="68.25" customHeight="1">
      <c r="A111" s="64" t="s">
        <v>271</v>
      </c>
      <c r="B111" s="58" t="s">
        <v>272</v>
      </c>
      <c r="C111" s="59" t="s">
        <v>273</v>
      </c>
      <c r="D111" s="80">
        <v>0.219</v>
      </c>
      <c r="E111" s="80">
        <v>0</v>
      </c>
      <c r="F111" s="82">
        <f t="shared" si="40"/>
        <v>0.219</v>
      </c>
      <c r="G111" s="83">
        <v>0.219</v>
      </c>
      <c r="H111" s="83">
        <f>J111+L111+N111+P111</f>
        <v>0.12</v>
      </c>
      <c r="I111" s="83">
        <v>0</v>
      </c>
      <c r="J111" s="83">
        <v>0</v>
      </c>
      <c r="K111" s="83">
        <v>0.219</v>
      </c>
      <c r="L111" s="83">
        <v>0.12</v>
      </c>
      <c r="M111" s="83">
        <v>0</v>
      </c>
      <c r="N111" s="83">
        <v>0</v>
      </c>
      <c r="O111" s="83">
        <v>0</v>
      </c>
      <c r="P111" s="83">
        <v>0</v>
      </c>
      <c r="Q111" s="82">
        <v>0</v>
      </c>
      <c r="R111" s="84">
        <f t="shared" si="46"/>
        <v>-9.9000000000000005E-2</v>
      </c>
      <c r="S111" s="96">
        <f t="shared" si="36"/>
        <v>-0.45205479452054798</v>
      </c>
      <c r="T111" s="70" t="s">
        <v>274</v>
      </c>
      <c r="U111" s="71"/>
      <c r="V111" s="71"/>
      <c r="W111" s="71"/>
    </row>
    <row r="112" spans="1:23" ht="31.5">
      <c r="A112" s="64" t="s">
        <v>275</v>
      </c>
      <c r="B112" s="58" t="s">
        <v>276</v>
      </c>
      <c r="C112" s="59" t="s">
        <v>277</v>
      </c>
      <c r="D112" s="80">
        <v>0.16500000000000001</v>
      </c>
      <c r="E112" s="80">
        <v>0</v>
      </c>
      <c r="F112" s="82">
        <f t="shared" si="40"/>
        <v>0.16500000000000001</v>
      </c>
      <c r="G112" s="83">
        <v>0.16500000000000001</v>
      </c>
      <c r="H112" s="83">
        <f>J112+L112+N112+P112</f>
        <v>0.16500000000000001</v>
      </c>
      <c r="I112" s="83">
        <v>0</v>
      </c>
      <c r="J112" s="83">
        <v>0</v>
      </c>
      <c r="K112" s="83">
        <v>0.16500000000000001</v>
      </c>
      <c r="L112" s="83">
        <v>0.16500000000000001</v>
      </c>
      <c r="M112" s="83">
        <v>0</v>
      </c>
      <c r="N112" s="83">
        <v>0</v>
      </c>
      <c r="O112" s="83">
        <v>0</v>
      </c>
      <c r="P112" s="83">
        <v>0</v>
      </c>
      <c r="Q112" s="82">
        <f>F112-H112</f>
        <v>0</v>
      </c>
      <c r="R112" s="84">
        <f t="shared" si="46"/>
        <v>0</v>
      </c>
      <c r="S112" s="96">
        <f t="shared" si="36"/>
        <v>0</v>
      </c>
      <c r="T112" s="61" t="s">
        <v>29</v>
      </c>
    </row>
    <row r="113" spans="1:20">
      <c r="A113" s="28" t="s">
        <v>278</v>
      </c>
      <c r="B113" s="29" t="s">
        <v>279</v>
      </c>
      <c r="C113" s="27" t="s">
        <v>28</v>
      </c>
      <c r="D113" s="72">
        <f>IF(NOT(SUM(D114,D119)=0),SUM(D114,D119),"нд")</f>
        <v>28.279</v>
      </c>
      <c r="E113" s="72">
        <f>SUM(E114,E119)</f>
        <v>0</v>
      </c>
      <c r="F113" s="72">
        <f t="shared" ref="F113:R113" si="47">SUM(F114,F119)</f>
        <v>28.279</v>
      </c>
      <c r="G113" s="72">
        <f t="shared" si="47"/>
        <v>5.5970000000000004</v>
      </c>
      <c r="H113" s="72">
        <f t="shared" si="47"/>
        <v>4.8260000000000005</v>
      </c>
      <c r="I113" s="72">
        <f t="shared" si="47"/>
        <v>0</v>
      </c>
      <c r="J113" s="72">
        <f t="shared" si="47"/>
        <v>0</v>
      </c>
      <c r="K113" s="72">
        <f t="shared" si="47"/>
        <v>0</v>
      </c>
      <c r="L113" s="72">
        <f t="shared" si="47"/>
        <v>0</v>
      </c>
      <c r="M113" s="72">
        <f t="shared" si="47"/>
        <v>0</v>
      </c>
      <c r="N113" s="72">
        <f t="shared" si="47"/>
        <v>0</v>
      </c>
      <c r="O113" s="72">
        <f t="shared" si="47"/>
        <v>5.5970000000000004</v>
      </c>
      <c r="P113" s="72">
        <f t="shared" si="47"/>
        <v>4.8260000000000005</v>
      </c>
      <c r="Q113" s="72">
        <f t="shared" si="47"/>
        <v>22.681999999999999</v>
      </c>
      <c r="R113" s="72">
        <f t="shared" si="47"/>
        <v>-0.77100000000000013</v>
      </c>
      <c r="S113" s="92">
        <f t="shared" si="36"/>
        <v>-0.13775236733964624</v>
      </c>
      <c r="T113" s="18" t="s">
        <v>29</v>
      </c>
    </row>
    <row r="114" spans="1:20" ht="31.5">
      <c r="A114" s="43" t="s">
        <v>280</v>
      </c>
      <c r="B114" s="33" t="s">
        <v>44</v>
      </c>
      <c r="C114" s="21" t="s">
        <v>28</v>
      </c>
      <c r="D114" s="73">
        <f>IF(NOT(SUM(D115:D118)=0),SUM(D115:D118),"нд")</f>
        <v>13.922000000000001</v>
      </c>
      <c r="E114" s="73">
        <f>SUM(E115:E118)</f>
        <v>0</v>
      </c>
      <c r="F114" s="73">
        <f t="shared" ref="F114:R114" si="48">SUM(F115:F118)</f>
        <v>13.922000000000001</v>
      </c>
      <c r="G114" s="73">
        <f t="shared" si="48"/>
        <v>5.5970000000000004</v>
      </c>
      <c r="H114" s="73">
        <f t="shared" si="48"/>
        <v>4.8260000000000005</v>
      </c>
      <c r="I114" s="73">
        <f t="shared" si="48"/>
        <v>0</v>
      </c>
      <c r="J114" s="73">
        <f t="shared" si="48"/>
        <v>0</v>
      </c>
      <c r="K114" s="73">
        <f t="shared" si="48"/>
        <v>0</v>
      </c>
      <c r="L114" s="73">
        <f t="shared" si="48"/>
        <v>0</v>
      </c>
      <c r="M114" s="73">
        <f t="shared" si="48"/>
        <v>0</v>
      </c>
      <c r="N114" s="73">
        <f t="shared" si="48"/>
        <v>0</v>
      </c>
      <c r="O114" s="73">
        <f t="shared" si="48"/>
        <v>5.5970000000000004</v>
      </c>
      <c r="P114" s="73">
        <f t="shared" si="48"/>
        <v>4.8260000000000005</v>
      </c>
      <c r="Q114" s="73">
        <f t="shared" si="48"/>
        <v>8.3249999999999993</v>
      </c>
      <c r="R114" s="73">
        <f t="shared" si="48"/>
        <v>-0.77100000000000013</v>
      </c>
      <c r="S114" s="93">
        <f t="shared" si="36"/>
        <v>-0.13775236733964624</v>
      </c>
      <c r="T114" s="21" t="s">
        <v>29</v>
      </c>
    </row>
    <row r="115" spans="1:20" s="71" customFormat="1" ht="41.25" customHeight="1">
      <c r="A115" s="57" t="s">
        <v>281</v>
      </c>
      <c r="B115" s="58" t="s">
        <v>282</v>
      </c>
      <c r="C115" s="59" t="s">
        <v>283</v>
      </c>
      <c r="D115" s="81">
        <f>0.637+0.688</f>
        <v>1.325</v>
      </c>
      <c r="E115" s="80">
        <v>0</v>
      </c>
      <c r="F115" s="82">
        <f>D115-E115</f>
        <v>1.325</v>
      </c>
      <c r="G115" s="83">
        <v>1.325</v>
      </c>
      <c r="H115" s="83">
        <f>J115+L115+N115+P115</f>
        <v>1.4159999999999999</v>
      </c>
      <c r="I115" s="83">
        <v>0</v>
      </c>
      <c r="J115" s="83">
        <v>0</v>
      </c>
      <c r="K115" s="83">
        <v>0</v>
      </c>
      <c r="L115" s="83">
        <v>0</v>
      </c>
      <c r="M115" s="83">
        <v>0</v>
      </c>
      <c r="N115" s="83">
        <v>0</v>
      </c>
      <c r="O115" s="83">
        <v>1.325</v>
      </c>
      <c r="P115" s="83">
        <v>1.4159999999999999</v>
      </c>
      <c r="Q115" s="82">
        <v>0</v>
      </c>
      <c r="R115" s="84">
        <f t="shared" ref="R115:R118" si="49">H115-(I115+K115+M115+O115)</f>
        <v>9.099999999999997E-2</v>
      </c>
      <c r="S115" s="96">
        <f t="shared" si="36"/>
        <v>6.8679245283018941E-2</v>
      </c>
      <c r="T115" s="61" t="s">
        <v>29</v>
      </c>
    </row>
    <row r="116" spans="1:20" s="71" customFormat="1" ht="47.25">
      <c r="A116" s="86" t="s">
        <v>284</v>
      </c>
      <c r="B116" s="87" t="s">
        <v>285</v>
      </c>
      <c r="C116" s="59" t="s">
        <v>286</v>
      </c>
      <c r="D116" s="80">
        <v>4.2720000000000002</v>
      </c>
      <c r="E116" s="80">
        <v>0</v>
      </c>
      <c r="F116" s="82">
        <f>D116-E116</f>
        <v>4.2720000000000002</v>
      </c>
      <c r="G116" s="83">
        <v>4.2720000000000002</v>
      </c>
      <c r="H116" s="83">
        <f>J116+L116+N116+P116</f>
        <v>3.41</v>
      </c>
      <c r="I116" s="83">
        <v>0</v>
      </c>
      <c r="J116" s="83">
        <v>0</v>
      </c>
      <c r="K116" s="83">
        <v>0</v>
      </c>
      <c r="L116" s="83">
        <v>0</v>
      </c>
      <c r="M116" s="83">
        <v>0</v>
      </c>
      <c r="N116" s="83">
        <v>0</v>
      </c>
      <c r="O116" s="83">
        <v>4.2720000000000002</v>
      </c>
      <c r="P116" s="83">
        <v>3.41</v>
      </c>
      <c r="Q116" s="82">
        <v>0</v>
      </c>
      <c r="R116" s="84">
        <f t="shared" si="49"/>
        <v>-0.8620000000000001</v>
      </c>
      <c r="S116" s="96">
        <f t="shared" si="36"/>
        <v>-0.20177902621722843</v>
      </c>
      <c r="T116" s="70" t="s">
        <v>274</v>
      </c>
    </row>
    <row r="117" spans="1:20" ht="31.5">
      <c r="A117" s="38" t="s">
        <v>287</v>
      </c>
      <c r="B117" s="63" t="s">
        <v>288</v>
      </c>
      <c r="C117" s="40" t="s">
        <v>289</v>
      </c>
      <c r="D117" s="85">
        <v>1.1890000000000001</v>
      </c>
      <c r="E117" s="79">
        <v>0</v>
      </c>
      <c r="F117" s="76">
        <f>D117-E117</f>
        <v>1.1890000000000001</v>
      </c>
      <c r="G117" s="77">
        <f>I117+K117+M117+O117</f>
        <v>0</v>
      </c>
      <c r="H117" s="77">
        <f>J117+L117+N117+P117</f>
        <v>0</v>
      </c>
      <c r="I117" s="77">
        <v>0</v>
      </c>
      <c r="J117" s="77">
        <v>0</v>
      </c>
      <c r="K117" s="77">
        <v>0</v>
      </c>
      <c r="L117" s="77">
        <v>0</v>
      </c>
      <c r="M117" s="77">
        <v>0</v>
      </c>
      <c r="N117" s="77">
        <v>0</v>
      </c>
      <c r="O117" s="77">
        <v>0</v>
      </c>
      <c r="P117" s="77">
        <v>0</v>
      </c>
      <c r="Q117" s="76">
        <f>F117-H117</f>
        <v>1.1890000000000001</v>
      </c>
      <c r="R117" s="78">
        <f t="shared" si="49"/>
        <v>0</v>
      </c>
      <c r="S117" s="95">
        <f t="shared" si="36"/>
        <v>0</v>
      </c>
      <c r="T117" s="16" t="s">
        <v>29</v>
      </c>
    </row>
    <row r="118" spans="1:20" ht="31.5">
      <c r="A118" s="65" t="s">
        <v>290</v>
      </c>
      <c r="B118" s="39" t="s">
        <v>291</v>
      </c>
      <c r="C118" s="41" t="s">
        <v>292</v>
      </c>
      <c r="D118" s="79">
        <v>7.1360000000000001</v>
      </c>
      <c r="E118" s="79">
        <v>0</v>
      </c>
      <c r="F118" s="76">
        <f>D118-E118</f>
        <v>7.1360000000000001</v>
      </c>
      <c r="G118" s="77">
        <f>I118+K118+M118+O118</f>
        <v>0</v>
      </c>
      <c r="H118" s="77">
        <f>J118+L118+N118+P118</f>
        <v>0</v>
      </c>
      <c r="I118" s="77">
        <v>0</v>
      </c>
      <c r="J118" s="77">
        <v>0</v>
      </c>
      <c r="K118" s="77">
        <v>0</v>
      </c>
      <c r="L118" s="77">
        <v>0</v>
      </c>
      <c r="M118" s="77">
        <v>0</v>
      </c>
      <c r="N118" s="77">
        <v>0</v>
      </c>
      <c r="O118" s="77">
        <v>0</v>
      </c>
      <c r="P118" s="77">
        <v>0</v>
      </c>
      <c r="Q118" s="76">
        <f>F118-H118</f>
        <v>7.1360000000000001</v>
      </c>
      <c r="R118" s="78">
        <f t="shared" si="49"/>
        <v>0</v>
      </c>
      <c r="S118" s="95">
        <f t="shared" si="36"/>
        <v>0</v>
      </c>
      <c r="T118" s="16" t="s">
        <v>29</v>
      </c>
    </row>
    <row r="119" spans="1:20" ht="31.5">
      <c r="A119" s="54" t="s">
        <v>293</v>
      </c>
      <c r="B119" s="66" t="s">
        <v>129</v>
      </c>
      <c r="C119" s="56" t="s">
        <v>28</v>
      </c>
      <c r="D119" s="74">
        <f>IF(NOT(SUM(D120:D122)=0),SUM(D120:D122),"нд")</f>
        <v>14.356999999999999</v>
      </c>
      <c r="E119" s="74">
        <f>SUM(E120:E122)</f>
        <v>0</v>
      </c>
      <c r="F119" s="74">
        <f t="shared" ref="F119:R119" si="50">SUM(F120:F122)</f>
        <v>14.356999999999999</v>
      </c>
      <c r="G119" s="74">
        <f t="shared" si="50"/>
        <v>0</v>
      </c>
      <c r="H119" s="74">
        <f t="shared" si="50"/>
        <v>0</v>
      </c>
      <c r="I119" s="74">
        <f t="shared" si="50"/>
        <v>0</v>
      </c>
      <c r="J119" s="74">
        <f t="shared" si="50"/>
        <v>0</v>
      </c>
      <c r="K119" s="74">
        <f t="shared" si="50"/>
        <v>0</v>
      </c>
      <c r="L119" s="74">
        <f t="shared" si="50"/>
        <v>0</v>
      </c>
      <c r="M119" s="74">
        <f t="shared" si="50"/>
        <v>0</v>
      </c>
      <c r="N119" s="74">
        <f t="shared" si="50"/>
        <v>0</v>
      </c>
      <c r="O119" s="74">
        <f t="shared" si="50"/>
        <v>0</v>
      </c>
      <c r="P119" s="74">
        <f t="shared" si="50"/>
        <v>0</v>
      </c>
      <c r="Q119" s="74">
        <f t="shared" si="50"/>
        <v>14.356999999999999</v>
      </c>
      <c r="R119" s="74">
        <f t="shared" si="50"/>
        <v>0</v>
      </c>
      <c r="S119" s="94">
        <f t="shared" si="36"/>
        <v>0</v>
      </c>
      <c r="T119" s="24" t="s">
        <v>29</v>
      </c>
    </row>
    <row r="120" spans="1:20" ht="22.5" customHeight="1">
      <c r="A120" s="35" t="s">
        <v>294</v>
      </c>
      <c r="B120" s="51" t="s">
        <v>295</v>
      </c>
      <c r="C120" s="37" t="s">
        <v>296</v>
      </c>
      <c r="D120" s="75">
        <f>5.132</f>
        <v>5.1319999999999997</v>
      </c>
      <c r="E120" s="75">
        <v>0</v>
      </c>
      <c r="F120" s="76">
        <f>D120-E120</f>
        <v>5.1319999999999997</v>
      </c>
      <c r="G120" s="77">
        <f t="shared" ref="G120:H122" si="51">I120+K120+M120+O120</f>
        <v>0</v>
      </c>
      <c r="H120" s="77">
        <f t="shared" si="51"/>
        <v>0</v>
      </c>
      <c r="I120" s="77">
        <v>0</v>
      </c>
      <c r="J120" s="77">
        <v>0</v>
      </c>
      <c r="K120" s="77">
        <v>0</v>
      </c>
      <c r="L120" s="77">
        <v>0</v>
      </c>
      <c r="M120" s="77">
        <v>0</v>
      </c>
      <c r="N120" s="77">
        <v>0</v>
      </c>
      <c r="O120" s="77">
        <v>0</v>
      </c>
      <c r="P120" s="77">
        <v>0</v>
      </c>
      <c r="Q120" s="76">
        <f>F120-H120</f>
        <v>5.1319999999999997</v>
      </c>
      <c r="R120" s="78">
        <f t="shared" ref="R120:R122" si="52">H120-(I120+K120+M120+O120)</f>
        <v>0</v>
      </c>
      <c r="S120" s="95">
        <f t="shared" si="36"/>
        <v>0</v>
      </c>
      <c r="T120" s="16" t="s">
        <v>29</v>
      </c>
    </row>
    <row r="121" spans="1:20" ht="47.25">
      <c r="A121" s="38" t="s">
        <v>297</v>
      </c>
      <c r="B121" s="67" t="s">
        <v>298</v>
      </c>
      <c r="C121" s="40" t="s">
        <v>299</v>
      </c>
      <c r="D121" s="85">
        <v>4.681</v>
      </c>
      <c r="E121" s="79">
        <v>0</v>
      </c>
      <c r="F121" s="76">
        <f>D121-E121</f>
        <v>4.681</v>
      </c>
      <c r="G121" s="77">
        <f t="shared" si="51"/>
        <v>0</v>
      </c>
      <c r="H121" s="77">
        <f t="shared" si="51"/>
        <v>0</v>
      </c>
      <c r="I121" s="77">
        <v>0</v>
      </c>
      <c r="J121" s="77">
        <v>0</v>
      </c>
      <c r="K121" s="77">
        <v>0</v>
      </c>
      <c r="L121" s="77">
        <v>0</v>
      </c>
      <c r="M121" s="77">
        <v>0</v>
      </c>
      <c r="N121" s="77">
        <v>0</v>
      </c>
      <c r="O121" s="77">
        <v>0</v>
      </c>
      <c r="P121" s="77">
        <v>0</v>
      </c>
      <c r="Q121" s="76">
        <f>F121-H121</f>
        <v>4.681</v>
      </c>
      <c r="R121" s="78">
        <f t="shared" si="52"/>
        <v>0</v>
      </c>
      <c r="S121" s="95">
        <f t="shared" si="36"/>
        <v>0</v>
      </c>
      <c r="T121" s="16" t="s">
        <v>29</v>
      </c>
    </row>
    <row r="122" spans="1:20" ht="15.75" customHeight="1">
      <c r="A122" s="65" t="s">
        <v>300</v>
      </c>
      <c r="B122" s="39" t="s">
        <v>301</v>
      </c>
      <c r="C122" s="41" t="s">
        <v>302</v>
      </c>
      <c r="D122" s="79">
        <v>4.5439999999999996</v>
      </c>
      <c r="E122" s="79">
        <v>0</v>
      </c>
      <c r="F122" s="76">
        <f>D122-E122</f>
        <v>4.5439999999999996</v>
      </c>
      <c r="G122" s="77">
        <f t="shared" si="51"/>
        <v>0</v>
      </c>
      <c r="H122" s="77">
        <f t="shared" si="51"/>
        <v>0</v>
      </c>
      <c r="I122" s="77">
        <v>0</v>
      </c>
      <c r="J122" s="77">
        <v>0</v>
      </c>
      <c r="K122" s="77">
        <v>0</v>
      </c>
      <c r="L122" s="77">
        <v>0</v>
      </c>
      <c r="M122" s="77">
        <v>0</v>
      </c>
      <c r="N122" s="77">
        <v>0</v>
      </c>
      <c r="O122" s="77">
        <v>0</v>
      </c>
      <c r="P122" s="77">
        <v>0</v>
      </c>
      <c r="Q122" s="76">
        <f>F122-H122</f>
        <v>4.5439999999999996</v>
      </c>
      <c r="R122" s="78">
        <f t="shared" si="52"/>
        <v>0</v>
      </c>
      <c r="S122" s="95">
        <f t="shared" si="36"/>
        <v>0</v>
      </c>
      <c r="T122" s="16" t="s">
        <v>29</v>
      </c>
    </row>
    <row r="123" spans="1:20">
      <c r="A123" s="27">
        <v>2</v>
      </c>
      <c r="B123" s="68" t="s">
        <v>303</v>
      </c>
      <c r="C123" s="27" t="s">
        <v>28</v>
      </c>
      <c r="D123" s="72">
        <f>IF(NOT(SUM(D124)=0),SUM(D124),"нд")</f>
        <v>29.879000000000001</v>
      </c>
      <c r="E123" s="72">
        <f>SUM(E124)</f>
        <v>0</v>
      </c>
      <c r="F123" s="72">
        <f t="shared" ref="F123:R125" si="53">SUM(F124)</f>
        <v>29.879000000000001</v>
      </c>
      <c r="G123" s="72">
        <f t="shared" si="53"/>
        <v>7.9690000000000003</v>
      </c>
      <c r="H123" s="72">
        <f t="shared" si="53"/>
        <v>7.7040000000000006</v>
      </c>
      <c r="I123" s="72">
        <f t="shared" si="53"/>
        <v>0</v>
      </c>
      <c r="J123" s="72">
        <f t="shared" si="53"/>
        <v>0</v>
      </c>
      <c r="K123" s="72">
        <f t="shared" si="53"/>
        <v>0</v>
      </c>
      <c r="L123" s="72">
        <f t="shared" si="53"/>
        <v>0.224</v>
      </c>
      <c r="M123" s="72">
        <f t="shared" si="53"/>
        <v>0</v>
      </c>
      <c r="N123" s="72">
        <f t="shared" si="53"/>
        <v>0</v>
      </c>
      <c r="O123" s="72">
        <f t="shared" si="53"/>
        <v>7.9690000000000003</v>
      </c>
      <c r="P123" s="72">
        <f t="shared" si="53"/>
        <v>7.48</v>
      </c>
      <c r="Q123" s="72">
        <f t="shared" si="53"/>
        <v>21.91</v>
      </c>
      <c r="R123" s="72">
        <f t="shared" si="53"/>
        <v>-0.26500000000000001</v>
      </c>
      <c r="S123" s="92">
        <f t="shared" si="36"/>
        <v>-3.3253858702471994E-2</v>
      </c>
      <c r="T123" s="18" t="s">
        <v>29</v>
      </c>
    </row>
    <row r="124" spans="1:20" ht="47.25">
      <c r="A124" s="28" t="s">
        <v>304</v>
      </c>
      <c r="B124" s="68" t="s">
        <v>34</v>
      </c>
      <c r="C124" s="27" t="s">
        <v>28</v>
      </c>
      <c r="D124" s="72">
        <f>IF(NOT(SUM(D125)=0),SUM(D125),"нд")</f>
        <v>29.879000000000001</v>
      </c>
      <c r="E124" s="72">
        <f>SUM(E125)</f>
        <v>0</v>
      </c>
      <c r="F124" s="72">
        <f t="shared" si="53"/>
        <v>29.879000000000001</v>
      </c>
      <c r="G124" s="72">
        <f t="shared" si="53"/>
        <v>7.9690000000000003</v>
      </c>
      <c r="H124" s="72">
        <f t="shared" si="53"/>
        <v>7.7040000000000006</v>
      </c>
      <c r="I124" s="72">
        <f t="shared" si="53"/>
        <v>0</v>
      </c>
      <c r="J124" s="72">
        <f t="shared" si="53"/>
        <v>0</v>
      </c>
      <c r="K124" s="72">
        <f t="shared" si="53"/>
        <v>0</v>
      </c>
      <c r="L124" s="72">
        <f t="shared" si="53"/>
        <v>0.224</v>
      </c>
      <c r="M124" s="72">
        <f t="shared" si="53"/>
        <v>0</v>
      </c>
      <c r="N124" s="72">
        <f t="shared" si="53"/>
        <v>0</v>
      </c>
      <c r="O124" s="72">
        <f t="shared" si="53"/>
        <v>7.9690000000000003</v>
      </c>
      <c r="P124" s="72">
        <f t="shared" si="53"/>
        <v>7.48</v>
      </c>
      <c r="Q124" s="72">
        <f t="shared" si="53"/>
        <v>21.91</v>
      </c>
      <c r="R124" s="72">
        <f t="shared" si="53"/>
        <v>-0.26500000000000001</v>
      </c>
      <c r="S124" s="92">
        <f t="shared" si="36"/>
        <v>-3.3253858702471994E-2</v>
      </c>
      <c r="T124" s="18" t="s">
        <v>29</v>
      </c>
    </row>
    <row r="125" spans="1:20">
      <c r="A125" s="28" t="s">
        <v>305</v>
      </c>
      <c r="B125" s="29" t="s">
        <v>36</v>
      </c>
      <c r="C125" s="27" t="s">
        <v>28</v>
      </c>
      <c r="D125" s="72">
        <f>IF(NOT(SUM(D126)=0),SUM(D126),"нд")</f>
        <v>29.879000000000001</v>
      </c>
      <c r="E125" s="72">
        <f>SUM(E126)</f>
        <v>0</v>
      </c>
      <c r="F125" s="72">
        <f t="shared" si="53"/>
        <v>29.879000000000001</v>
      </c>
      <c r="G125" s="72">
        <f t="shared" si="53"/>
        <v>7.9690000000000003</v>
      </c>
      <c r="H125" s="72">
        <f t="shared" si="53"/>
        <v>7.7040000000000006</v>
      </c>
      <c r="I125" s="72">
        <f t="shared" si="53"/>
        <v>0</v>
      </c>
      <c r="J125" s="72">
        <f t="shared" si="53"/>
        <v>0</v>
      </c>
      <c r="K125" s="72">
        <f t="shared" si="53"/>
        <v>0</v>
      </c>
      <c r="L125" s="72">
        <f t="shared" si="53"/>
        <v>0.224</v>
      </c>
      <c r="M125" s="72">
        <f t="shared" si="53"/>
        <v>0</v>
      </c>
      <c r="N125" s="72">
        <f t="shared" si="53"/>
        <v>0</v>
      </c>
      <c r="O125" s="72">
        <f t="shared" si="53"/>
        <v>7.9690000000000003</v>
      </c>
      <c r="P125" s="72">
        <f t="shared" si="53"/>
        <v>7.48</v>
      </c>
      <c r="Q125" s="72">
        <f t="shared" si="53"/>
        <v>21.91</v>
      </c>
      <c r="R125" s="72">
        <f t="shared" si="53"/>
        <v>-0.26500000000000001</v>
      </c>
      <c r="S125" s="92">
        <f t="shared" si="36"/>
        <v>-3.3253858702471994E-2</v>
      </c>
      <c r="T125" s="18" t="s">
        <v>29</v>
      </c>
    </row>
    <row r="126" spans="1:20">
      <c r="A126" s="28" t="s">
        <v>306</v>
      </c>
      <c r="B126" s="29" t="s">
        <v>38</v>
      </c>
      <c r="C126" s="27" t="s">
        <v>28</v>
      </c>
      <c r="D126" s="72">
        <f>IF(NOT(SUM(D127,D132)=0),SUM(D127,D132),"нд")</f>
        <v>29.879000000000001</v>
      </c>
      <c r="E126" s="72">
        <f>SUM(E127,E132)</f>
        <v>0</v>
      </c>
      <c r="F126" s="72">
        <f t="shared" ref="F126:R126" si="54">SUM(F127,F132)</f>
        <v>29.879000000000001</v>
      </c>
      <c r="G126" s="72">
        <f t="shared" si="54"/>
        <v>7.9690000000000003</v>
      </c>
      <c r="H126" s="72">
        <f t="shared" si="54"/>
        <v>7.7040000000000006</v>
      </c>
      <c r="I126" s="72">
        <f t="shared" si="54"/>
        <v>0</v>
      </c>
      <c r="J126" s="72">
        <f t="shared" si="54"/>
        <v>0</v>
      </c>
      <c r="K126" s="72">
        <f t="shared" si="54"/>
        <v>0</v>
      </c>
      <c r="L126" s="72">
        <f t="shared" si="54"/>
        <v>0.224</v>
      </c>
      <c r="M126" s="72">
        <f t="shared" si="54"/>
        <v>0</v>
      </c>
      <c r="N126" s="72">
        <f t="shared" si="54"/>
        <v>0</v>
      </c>
      <c r="O126" s="72">
        <f t="shared" si="54"/>
        <v>7.9690000000000003</v>
      </c>
      <c r="P126" s="72">
        <f t="shared" si="54"/>
        <v>7.48</v>
      </c>
      <c r="Q126" s="72">
        <f t="shared" si="54"/>
        <v>21.91</v>
      </c>
      <c r="R126" s="72">
        <f t="shared" si="54"/>
        <v>-0.26500000000000001</v>
      </c>
      <c r="S126" s="92">
        <f t="shared" si="36"/>
        <v>-3.3253858702471994E-2</v>
      </c>
      <c r="T126" s="18" t="s">
        <v>29</v>
      </c>
    </row>
    <row r="127" spans="1:20">
      <c r="A127" s="28" t="s">
        <v>307</v>
      </c>
      <c r="B127" s="29" t="s">
        <v>308</v>
      </c>
      <c r="C127" s="27" t="s">
        <v>28</v>
      </c>
      <c r="D127" s="72">
        <f>IF(NOT(SUM(D128)=0),SUM(D128),"нд")</f>
        <v>7.9690000000000003</v>
      </c>
      <c r="E127" s="72">
        <f>SUM(E128)</f>
        <v>0</v>
      </c>
      <c r="F127" s="72">
        <f t="shared" ref="F127:R128" si="55">SUM(F128)</f>
        <v>7.9690000000000003</v>
      </c>
      <c r="G127" s="72">
        <f t="shared" si="55"/>
        <v>7.9690000000000003</v>
      </c>
      <c r="H127" s="72">
        <f t="shared" si="55"/>
        <v>7.7040000000000006</v>
      </c>
      <c r="I127" s="72">
        <f t="shared" si="55"/>
        <v>0</v>
      </c>
      <c r="J127" s="72">
        <f t="shared" si="55"/>
        <v>0</v>
      </c>
      <c r="K127" s="72">
        <f t="shared" si="55"/>
        <v>0</v>
      </c>
      <c r="L127" s="72">
        <f t="shared" si="55"/>
        <v>0.224</v>
      </c>
      <c r="M127" s="72">
        <f t="shared" si="55"/>
        <v>0</v>
      </c>
      <c r="N127" s="72">
        <f t="shared" si="55"/>
        <v>0</v>
      </c>
      <c r="O127" s="72">
        <f t="shared" si="55"/>
        <v>7.9690000000000003</v>
      </c>
      <c r="P127" s="72">
        <f t="shared" si="55"/>
        <v>7.48</v>
      </c>
      <c r="Q127" s="72">
        <f t="shared" si="55"/>
        <v>0</v>
      </c>
      <c r="R127" s="72">
        <f t="shared" si="55"/>
        <v>-0.26500000000000001</v>
      </c>
      <c r="S127" s="92">
        <f t="shared" si="36"/>
        <v>-3.3253858702471994E-2</v>
      </c>
      <c r="T127" s="18" t="s">
        <v>29</v>
      </c>
    </row>
    <row r="128" spans="1:20">
      <c r="A128" s="28" t="s">
        <v>309</v>
      </c>
      <c r="B128" s="29" t="s">
        <v>42</v>
      </c>
      <c r="C128" s="27" t="s">
        <v>28</v>
      </c>
      <c r="D128" s="72">
        <f>IF(NOT(SUM(D129)=0),SUM(D129),"нд")</f>
        <v>7.9690000000000003</v>
      </c>
      <c r="E128" s="72">
        <f>SUM(E129)</f>
        <v>0</v>
      </c>
      <c r="F128" s="72">
        <f t="shared" si="55"/>
        <v>7.9690000000000003</v>
      </c>
      <c r="G128" s="72">
        <f t="shared" si="55"/>
        <v>7.9690000000000003</v>
      </c>
      <c r="H128" s="72">
        <f t="shared" si="55"/>
        <v>7.7040000000000006</v>
      </c>
      <c r="I128" s="72">
        <f t="shared" si="55"/>
        <v>0</v>
      </c>
      <c r="J128" s="72">
        <f t="shared" si="55"/>
        <v>0</v>
      </c>
      <c r="K128" s="72">
        <f t="shared" si="55"/>
        <v>0</v>
      </c>
      <c r="L128" s="72">
        <f t="shared" si="55"/>
        <v>0.224</v>
      </c>
      <c r="M128" s="72">
        <f t="shared" si="55"/>
        <v>0</v>
      </c>
      <c r="N128" s="72">
        <f t="shared" si="55"/>
        <v>0</v>
      </c>
      <c r="O128" s="72">
        <f t="shared" si="55"/>
        <v>7.9690000000000003</v>
      </c>
      <c r="P128" s="72">
        <f t="shared" si="55"/>
        <v>7.48</v>
      </c>
      <c r="Q128" s="72">
        <f t="shared" si="55"/>
        <v>0</v>
      </c>
      <c r="R128" s="72">
        <f t="shared" si="55"/>
        <v>-0.26500000000000001</v>
      </c>
      <c r="S128" s="92">
        <f t="shared" si="36"/>
        <v>-3.3253858702471994E-2</v>
      </c>
      <c r="T128" s="18" t="s">
        <v>29</v>
      </c>
    </row>
    <row r="129" spans="1:20" ht="31.5">
      <c r="A129" s="54" t="s">
        <v>310</v>
      </c>
      <c r="B129" s="66" t="s">
        <v>129</v>
      </c>
      <c r="C129" s="56" t="s">
        <v>28</v>
      </c>
      <c r="D129" s="74">
        <f>IF(NOT(SUM(D130:D131)=0),SUM(D130:D131),"нд")</f>
        <v>7.9690000000000003</v>
      </c>
      <c r="E129" s="74">
        <f>SUM(E130:E131)</f>
        <v>0</v>
      </c>
      <c r="F129" s="74">
        <f t="shared" ref="F129:R129" si="56">SUM(F130:F131)</f>
        <v>7.9690000000000003</v>
      </c>
      <c r="G129" s="74">
        <f t="shared" si="56"/>
        <v>7.9690000000000003</v>
      </c>
      <c r="H129" s="74">
        <f t="shared" si="56"/>
        <v>7.7040000000000006</v>
      </c>
      <c r="I129" s="74">
        <f t="shared" si="56"/>
        <v>0</v>
      </c>
      <c r="J129" s="74">
        <f t="shared" si="56"/>
        <v>0</v>
      </c>
      <c r="K129" s="74">
        <f t="shared" si="56"/>
        <v>0</v>
      </c>
      <c r="L129" s="74">
        <f t="shared" si="56"/>
        <v>0.224</v>
      </c>
      <c r="M129" s="74">
        <f t="shared" si="56"/>
        <v>0</v>
      </c>
      <c r="N129" s="74">
        <f t="shared" si="56"/>
        <v>0</v>
      </c>
      <c r="O129" s="74">
        <f t="shared" si="56"/>
        <v>7.9690000000000003</v>
      </c>
      <c r="P129" s="74">
        <f t="shared" si="56"/>
        <v>7.48</v>
      </c>
      <c r="Q129" s="74">
        <f t="shared" si="56"/>
        <v>0</v>
      </c>
      <c r="R129" s="74">
        <f t="shared" si="56"/>
        <v>-0.26500000000000001</v>
      </c>
      <c r="S129" s="94">
        <f t="shared" si="36"/>
        <v>-3.3253858702471994E-2</v>
      </c>
      <c r="T129" s="24" t="s">
        <v>29</v>
      </c>
    </row>
    <row r="130" spans="1:20" s="71" customFormat="1" ht="47.25">
      <c r="A130" s="57" t="s">
        <v>311</v>
      </c>
      <c r="B130" s="88" t="s">
        <v>312</v>
      </c>
      <c r="C130" s="89" t="s">
        <v>313</v>
      </c>
      <c r="D130" s="90">
        <v>0.48899999999999999</v>
      </c>
      <c r="E130" s="80">
        <v>0</v>
      </c>
      <c r="F130" s="82">
        <f>D130-E130</f>
        <v>0.48899999999999999</v>
      </c>
      <c r="G130" s="83">
        <v>0.48899999999999999</v>
      </c>
      <c r="H130" s="83">
        <f>J130+L130+N130+P130</f>
        <v>0.224</v>
      </c>
      <c r="I130" s="83">
        <v>0</v>
      </c>
      <c r="J130" s="83">
        <v>0</v>
      </c>
      <c r="K130" s="83">
        <v>0</v>
      </c>
      <c r="L130" s="83">
        <v>0.224</v>
      </c>
      <c r="M130" s="83">
        <v>0</v>
      </c>
      <c r="N130" s="83">
        <v>0</v>
      </c>
      <c r="O130" s="83">
        <v>0.48899999999999999</v>
      </c>
      <c r="P130" s="83">
        <v>0</v>
      </c>
      <c r="Q130" s="82">
        <v>0</v>
      </c>
      <c r="R130" s="84">
        <f t="shared" ref="R130:R131" si="57">H130-(I130+K130+M130+O130)</f>
        <v>-0.26500000000000001</v>
      </c>
      <c r="S130" s="96">
        <f t="shared" si="36"/>
        <v>-0.54192229038854811</v>
      </c>
      <c r="T130" s="91" t="s">
        <v>330</v>
      </c>
    </row>
    <row r="131" spans="1:20" s="71" customFormat="1" ht="47.25">
      <c r="A131" s="57" t="s">
        <v>314</v>
      </c>
      <c r="B131" s="88" t="s">
        <v>315</v>
      </c>
      <c r="C131" s="89" t="s">
        <v>316</v>
      </c>
      <c r="D131" s="90">
        <v>7.48</v>
      </c>
      <c r="E131" s="80">
        <v>0</v>
      </c>
      <c r="F131" s="82">
        <f>D131-E131</f>
        <v>7.48</v>
      </c>
      <c r="G131" s="83">
        <v>7.48</v>
      </c>
      <c r="H131" s="83">
        <f>J131+L131+N131+P131</f>
        <v>7.48</v>
      </c>
      <c r="I131" s="83">
        <v>0</v>
      </c>
      <c r="J131" s="83">
        <v>0</v>
      </c>
      <c r="K131" s="83">
        <v>0</v>
      </c>
      <c r="L131" s="83">
        <v>0</v>
      </c>
      <c r="M131" s="83">
        <v>0</v>
      </c>
      <c r="N131" s="83">
        <v>0</v>
      </c>
      <c r="O131" s="83">
        <v>7.48</v>
      </c>
      <c r="P131" s="83">
        <v>7.48</v>
      </c>
      <c r="Q131" s="82">
        <f>F131-H131</f>
        <v>0</v>
      </c>
      <c r="R131" s="84">
        <f t="shared" si="57"/>
        <v>0</v>
      </c>
      <c r="S131" s="96">
        <f t="shared" si="36"/>
        <v>0</v>
      </c>
      <c r="T131" s="61" t="s">
        <v>29</v>
      </c>
    </row>
    <row r="132" spans="1:20">
      <c r="A132" s="28" t="s">
        <v>317</v>
      </c>
      <c r="B132" s="42" t="s">
        <v>318</v>
      </c>
      <c r="C132" s="27" t="s">
        <v>28</v>
      </c>
      <c r="D132" s="72">
        <f>IF(NOT(SUM(D133:D133)=0),SUM(D133:D133),"нд")</f>
        <v>21.91</v>
      </c>
      <c r="E132" s="72">
        <f>SUM(E133:E133)</f>
        <v>0</v>
      </c>
      <c r="F132" s="72">
        <f t="shared" ref="F132:R133" si="58">SUM(F133:F133)</f>
        <v>21.91</v>
      </c>
      <c r="G132" s="72">
        <f t="shared" si="58"/>
        <v>0</v>
      </c>
      <c r="H132" s="72">
        <f t="shared" si="58"/>
        <v>0</v>
      </c>
      <c r="I132" s="72">
        <f t="shared" si="58"/>
        <v>0</v>
      </c>
      <c r="J132" s="72">
        <f t="shared" si="58"/>
        <v>0</v>
      </c>
      <c r="K132" s="72">
        <f t="shared" si="58"/>
        <v>0</v>
      </c>
      <c r="L132" s="72">
        <f t="shared" si="58"/>
        <v>0</v>
      </c>
      <c r="M132" s="72">
        <f t="shared" si="58"/>
        <v>0</v>
      </c>
      <c r="N132" s="72">
        <f t="shared" si="58"/>
        <v>0</v>
      </c>
      <c r="O132" s="72">
        <f t="shared" si="58"/>
        <v>0</v>
      </c>
      <c r="P132" s="72">
        <f t="shared" si="58"/>
        <v>0</v>
      </c>
      <c r="Q132" s="72">
        <f t="shared" si="58"/>
        <v>21.91</v>
      </c>
      <c r="R132" s="72">
        <f t="shared" si="58"/>
        <v>0</v>
      </c>
      <c r="S132" s="92">
        <f t="shared" si="36"/>
        <v>0</v>
      </c>
      <c r="T132" s="27" t="s">
        <v>29</v>
      </c>
    </row>
    <row r="133" spans="1:20">
      <c r="A133" s="28" t="s">
        <v>319</v>
      </c>
      <c r="B133" s="31" t="s">
        <v>78</v>
      </c>
      <c r="C133" s="27" t="s">
        <v>28</v>
      </c>
      <c r="D133" s="72">
        <f>IF(NOT(SUM(D134:D134)=0),SUM(D134:D134),"нд")</f>
        <v>21.91</v>
      </c>
      <c r="E133" s="72">
        <f>SUM(E134:E134)</f>
        <v>0</v>
      </c>
      <c r="F133" s="72">
        <f t="shared" si="58"/>
        <v>21.91</v>
      </c>
      <c r="G133" s="72">
        <f t="shared" si="58"/>
        <v>0</v>
      </c>
      <c r="H133" s="72">
        <f t="shared" si="58"/>
        <v>0</v>
      </c>
      <c r="I133" s="72">
        <f t="shared" si="58"/>
        <v>0</v>
      </c>
      <c r="J133" s="72">
        <f t="shared" si="58"/>
        <v>0</v>
      </c>
      <c r="K133" s="72">
        <f t="shared" si="58"/>
        <v>0</v>
      </c>
      <c r="L133" s="72">
        <f t="shared" si="58"/>
        <v>0</v>
      </c>
      <c r="M133" s="72">
        <f t="shared" si="58"/>
        <v>0</v>
      </c>
      <c r="N133" s="72">
        <f t="shared" si="58"/>
        <v>0</v>
      </c>
      <c r="O133" s="72">
        <f t="shared" si="58"/>
        <v>0</v>
      </c>
      <c r="P133" s="72">
        <f t="shared" si="58"/>
        <v>0</v>
      </c>
      <c r="Q133" s="72">
        <f t="shared" si="58"/>
        <v>21.91</v>
      </c>
      <c r="R133" s="72">
        <f t="shared" si="58"/>
        <v>0</v>
      </c>
      <c r="S133" s="92">
        <f t="shared" si="36"/>
        <v>0</v>
      </c>
      <c r="T133" s="27" t="s">
        <v>29</v>
      </c>
    </row>
    <row r="134" spans="1:20" ht="31.5">
      <c r="A134" s="54" t="s">
        <v>320</v>
      </c>
      <c r="B134" s="66" t="s">
        <v>129</v>
      </c>
      <c r="C134" s="56" t="s">
        <v>28</v>
      </c>
      <c r="D134" s="74">
        <f>IF(NOT(SUM(D135:D137)=0),SUM(D135:D137),"нд")</f>
        <v>21.91</v>
      </c>
      <c r="E134" s="74">
        <f>SUM(E135:E137)</f>
        <v>0</v>
      </c>
      <c r="F134" s="74">
        <f t="shared" ref="F134:R134" si="59">SUM(F135:F137)</f>
        <v>21.91</v>
      </c>
      <c r="G134" s="74">
        <f t="shared" si="59"/>
        <v>0</v>
      </c>
      <c r="H134" s="74">
        <f t="shared" si="59"/>
        <v>0</v>
      </c>
      <c r="I134" s="74">
        <f t="shared" si="59"/>
        <v>0</v>
      </c>
      <c r="J134" s="74">
        <f t="shared" si="59"/>
        <v>0</v>
      </c>
      <c r="K134" s="74">
        <f t="shared" si="59"/>
        <v>0</v>
      </c>
      <c r="L134" s="74">
        <f t="shared" si="59"/>
        <v>0</v>
      </c>
      <c r="M134" s="74">
        <f t="shared" si="59"/>
        <v>0</v>
      </c>
      <c r="N134" s="74">
        <f t="shared" si="59"/>
        <v>0</v>
      </c>
      <c r="O134" s="74">
        <f t="shared" si="59"/>
        <v>0</v>
      </c>
      <c r="P134" s="74">
        <f t="shared" si="59"/>
        <v>0</v>
      </c>
      <c r="Q134" s="74">
        <f t="shared" si="59"/>
        <v>21.91</v>
      </c>
      <c r="R134" s="74">
        <f t="shared" si="59"/>
        <v>0</v>
      </c>
      <c r="S134" s="94">
        <f t="shared" si="36"/>
        <v>0</v>
      </c>
      <c r="T134" s="24" t="s">
        <v>29</v>
      </c>
    </row>
    <row r="135" spans="1:20" ht="63">
      <c r="A135" s="38" t="s">
        <v>321</v>
      </c>
      <c r="B135" s="50" t="s">
        <v>322</v>
      </c>
      <c r="C135" s="41" t="s">
        <v>323</v>
      </c>
      <c r="D135" s="69">
        <v>7.9329999999999998</v>
      </c>
      <c r="E135" s="79">
        <v>0</v>
      </c>
      <c r="F135" s="76">
        <f>D135-E135</f>
        <v>7.9329999999999998</v>
      </c>
      <c r="G135" s="77">
        <f t="shared" ref="G135:H137" si="60">I135+K135+M135+O135</f>
        <v>0</v>
      </c>
      <c r="H135" s="77">
        <f t="shared" si="60"/>
        <v>0</v>
      </c>
      <c r="I135" s="77">
        <v>0</v>
      </c>
      <c r="J135" s="77">
        <v>0</v>
      </c>
      <c r="K135" s="77">
        <v>0</v>
      </c>
      <c r="L135" s="77">
        <v>0</v>
      </c>
      <c r="M135" s="77">
        <v>0</v>
      </c>
      <c r="N135" s="77">
        <v>0</v>
      </c>
      <c r="O135" s="77">
        <v>0</v>
      </c>
      <c r="P135" s="77">
        <v>0</v>
      </c>
      <c r="Q135" s="76">
        <f>F135-H135</f>
        <v>7.9329999999999998</v>
      </c>
      <c r="R135" s="78">
        <f t="shared" ref="R135:R137" si="61">H135-(I135+K135+M135+O135)</f>
        <v>0</v>
      </c>
      <c r="S135" s="95">
        <f t="shared" si="36"/>
        <v>0</v>
      </c>
      <c r="T135" s="16" t="s">
        <v>29</v>
      </c>
    </row>
    <row r="136" spans="1:20" ht="63">
      <c r="A136" s="38" t="s">
        <v>324</v>
      </c>
      <c r="B136" s="50" t="s">
        <v>325</v>
      </c>
      <c r="C136" s="53" t="s">
        <v>326</v>
      </c>
      <c r="D136" s="69">
        <v>5.907</v>
      </c>
      <c r="E136" s="79">
        <v>0</v>
      </c>
      <c r="F136" s="76">
        <f>D136-E136</f>
        <v>5.907</v>
      </c>
      <c r="G136" s="77">
        <f t="shared" si="60"/>
        <v>0</v>
      </c>
      <c r="H136" s="77">
        <f t="shared" si="60"/>
        <v>0</v>
      </c>
      <c r="I136" s="77">
        <v>0</v>
      </c>
      <c r="J136" s="77">
        <v>0</v>
      </c>
      <c r="K136" s="77">
        <v>0</v>
      </c>
      <c r="L136" s="77">
        <v>0</v>
      </c>
      <c r="M136" s="77">
        <v>0</v>
      </c>
      <c r="N136" s="77">
        <v>0</v>
      </c>
      <c r="O136" s="77">
        <v>0</v>
      </c>
      <c r="P136" s="77">
        <v>0</v>
      </c>
      <c r="Q136" s="76">
        <f>F136-H136</f>
        <v>5.907</v>
      </c>
      <c r="R136" s="78">
        <f t="shared" si="61"/>
        <v>0</v>
      </c>
      <c r="S136" s="95">
        <f t="shared" si="36"/>
        <v>0</v>
      </c>
      <c r="T136" s="16" t="s">
        <v>29</v>
      </c>
    </row>
    <row r="137" spans="1:20" ht="47.25">
      <c r="A137" s="38" t="s">
        <v>327</v>
      </c>
      <c r="B137" s="50" t="s">
        <v>328</v>
      </c>
      <c r="C137" s="53" t="s">
        <v>329</v>
      </c>
      <c r="D137" s="69">
        <v>8.07</v>
      </c>
      <c r="E137" s="79">
        <v>0</v>
      </c>
      <c r="F137" s="76">
        <f>D137-E137</f>
        <v>8.07</v>
      </c>
      <c r="G137" s="77">
        <f t="shared" si="60"/>
        <v>0</v>
      </c>
      <c r="H137" s="77">
        <f t="shared" si="60"/>
        <v>0</v>
      </c>
      <c r="I137" s="77">
        <v>0</v>
      </c>
      <c r="J137" s="77">
        <v>0</v>
      </c>
      <c r="K137" s="77">
        <v>0</v>
      </c>
      <c r="L137" s="77">
        <v>0</v>
      </c>
      <c r="M137" s="77">
        <v>0</v>
      </c>
      <c r="N137" s="77">
        <v>0</v>
      </c>
      <c r="O137" s="77">
        <v>0</v>
      </c>
      <c r="P137" s="77">
        <v>0</v>
      </c>
      <c r="Q137" s="76">
        <f>F137-H137</f>
        <v>8.07</v>
      </c>
      <c r="R137" s="78">
        <f t="shared" si="61"/>
        <v>0</v>
      </c>
      <c r="S137" s="95">
        <f>IF(H137&gt;0,(IF((SUM(I137+K137+M137+O137)=0), 1,(H137/SUM(I137+K137+M137+O137)-1))),(IF((SUM(I137+K137+M137+O137)=0), 0,(H137/SUM(I137+K137+M137+O137)-1))))</f>
        <v>0</v>
      </c>
      <c r="T137" s="16" t="s">
        <v>29</v>
      </c>
    </row>
  </sheetData>
  <mergeCells count="61">
    <mergeCell ref="L45:L46"/>
    <mergeCell ref="S45:S46"/>
    <mergeCell ref="T45:T46"/>
    <mergeCell ref="M45:M46"/>
    <mergeCell ref="N45:N46"/>
    <mergeCell ref="O45:O46"/>
    <mergeCell ref="P45:P46"/>
    <mergeCell ref="Q45:Q46"/>
    <mergeCell ref="R45:R46"/>
    <mergeCell ref="G45:G46"/>
    <mergeCell ref="H45:H46"/>
    <mergeCell ref="I45:I46"/>
    <mergeCell ref="J45:J46"/>
    <mergeCell ref="K45:K46"/>
    <mergeCell ref="A45:A46"/>
    <mergeCell ref="C45:C46"/>
    <mergeCell ref="D45:D46"/>
    <mergeCell ref="E45:E46"/>
    <mergeCell ref="F45:F46"/>
    <mergeCell ref="P43:P44"/>
    <mergeCell ref="Q43:Q44"/>
    <mergeCell ref="R43:R44"/>
    <mergeCell ref="S43:S44"/>
    <mergeCell ref="T43:T44"/>
    <mergeCell ref="M16:N16"/>
    <mergeCell ref="O16:P16"/>
    <mergeCell ref="R16:R17"/>
    <mergeCell ref="S16:S17"/>
    <mergeCell ref="D43:D44"/>
    <mergeCell ref="E43:E44"/>
    <mergeCell ref="F43:F44"/>
    <mergeCell ref="G43:G44"/>
    <mergeCell ref="H43:H44"/>
    <mergeCell ref="I43:I44"/>
    <mergeCell ref="J43:J44"/>
    <mergeCell ref="K43:K44"/>
    <mergeCell ref="L43:L44"/>
    <mergeCell ref="M43:M44"/>
    <mergeCell ref="N43:N44"/>
    <mergeCell ref="O43:O44"/>
    <mergeCell ref="A12:T12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  <mergeCell ref="I16:J16"/>
    <mergeCell ref="K16:L16"/>
    <mergeCell ref="A4:T4"/>
    <mergeCell ref="A5:T5"/>
    <mergeCell ref="A7:T7"/>
    <mergeCell ref="A8:T8"/>
    <mergeCell ref="A10:T10"/>
  </mergeCells>
  <conditionalFormatting sqref="B116">
    <cfRule type="cellIs" dxfId="0" priority="1" stopIfTrue="1" operator="equal">
      <formula>0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</vt:lpstr>
      <vt:lpstr>'10квФ'!Заголовки_для_печати</vt:lpstr>
      <vt:lpstr>'10квФ'!Область_печати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Yljankova_VV</cp:lastModifiedBy>
  <dcterms:created xsi:type="dcterms:W3CDTF">2018-08-22T07:01:03Z</dcterms:created>
  <dcterms:modified xsi:type="dcterms:W3CDTF">2019-02-12T13:07:00Z</dcterms:modified>
</cp:coreProperties>
</file>