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0590" windowHeight="9320" activeTab="2"/>
  </bookViews>
  <sheets>
    <sheet name="01.10.2018" sheetId="2" r:id="rId1"/>
    <sheet name="01.01.2019г." sheetId="4" r:id="rId2"/>
    <sheet name="19.06.2019г." sheetId="5" r:id="rId3"/>
  </sheets>
  <externalReferences>
    <externalReference r:id="rId4"/>
  </externalReferences>
  <definedNames>
    <definedName name="_xlnm.Print_Area" localSheetId="1">'01.01.2019г.'!$A$1:$S$137</definedName>
    <definedName name="_xlnm.Print_Area" localSheetId="0">'01.10.2018'!$A$1:$S$137</definedName>
    <definedName name="_xlnm.Print_Area" localSheetId="2">'19.06.2019г.'!$A$1:$S$137</definedName>
  </definedNames>
  <calcPr calcId="125725" refMode="R1C1"/>
</workbook>
</file>

<file path=xl/calcChain.xml><?xml version="1.0" encoding="utf-8"?>
<calcChain xmlns="http://schemas.openxmlformats.org/spreadsheetml/2006/main">
  <c r="O134" i="5"/>
  <c r="I134" s="1"/>
  <c r="N134"/>
  <c r="J134" s="1"/>
  <c r="R134" s="1"/>
  <c r="G134"/>
  <c r="F134"/>
  <c r="B134"/>
  <c r="O133"/>
  <c r="P133" s="1"/>
  <c r="N133"/>
  <c r="J133" s="1"/>
  <c r="R133" s="1"/>
  <c r="I133"/>
  <c r="G133"/>
  <c r="H133" s="1"/>
  <c r="F133"/>
  <c r="Q133" s="1"/>
  <c r="S133" s="1"/>
  <c r="O132"/>
  <c r="P132" s="1"/>
  <c r="N132"/>
  <c r="J132" s="1"/>
  <c r="H132"/>
  <c r="G132"/>
  <c r="F132"/>
  <c r="B132"/>
  <c r="O131"/>
  <c r="P131" s="1"/>
  <c r="N131"/>
  <c r="J131" s="1"/>
  <c r="H131"/>
  <c r="G131"/>
  <c r="F131"/>
  <c r="B131"/>
  <c r="O130"/>
  <c r="P130" s="1"/>
  <c r="N130"/>
  <c r="J130" s="1"/>
  <c r="I130"/>
  <c r="G130"/>
  <c r="H130" s="1"/>
  <c r="F130"/>
  <c r="O129"/>
  <c r="P129" s="1"/>
  <c r="N129"/>
  <c r="J129" s="1"/>
  <c r="H129"/>
  <c r="G129"/>
  <c r="F129"/>
  <c r="B129"/>
  <c r="O128"/>
  <c r="P128" s="1"/>
  <c r="N128"/>
  <c r="J128" s="1"/>
  <c r="H128"/>
  <c r="F128"/>
  <c r="B128"/>
  <c r="O127"/>
  <c r="P127" s="1"/>
  <c r="N127"/>
  <c r="J127" s="1"/>
  <c r="H127"/>
  <c r="F127"/>
  <c r="B127"/>
  <c r="O126"/>
  <c r="P126" s="1"/>
  <c r="N126"/>
  <c r="J126" s="1"/>
  <c r="G126"/>
  <c r="H126" s="1"/>
  <c r="F126"/>
  <c r="B126"/>
  <c r="O125"/>
  <c r="P125" s="1"/>
  <c r="N125"/>
  <c r="J125" s="1"/>
  <c r="G125"/>
  <c r="H125" s="1"/>
  <c r="F125"/>
  <c r="O124"/>
  <c r="P124" s="1"/>
  <c r="N124"/>
  <c r="J124" s="1"/>
  <c r="G124"/>
  <c r="H124" s="1"/>
  <c r="F124"/>
  <c r="B124"/>
  <c r="O123"/>
  <c r="P123" s="1"/>
  <c r="N123"/>
  <c r="J123" s="1"/>
  <c r="I123"/>
  <c r="Q123" s="1"/>
  <c r="S123" s="1"/>
  <c r="H123"/>
  <c r="F123"/>
  <c r="B123"/>
  <c r="O122"/>
  <c r="P122" s="1"/>
  <c r="N122"/>
  <c r="J122" s="1"/>
  <c r="G122"/>
  <c r="H122" s="1"/>
  <c r="F122"/>
  <c r="O121"/>
  <c r="P121" s="1"/>
  <c r="N121"/>
  <c r="J121"/>
  <c r="G121"/>
  <c r="H121" s="1"/>
  <c r="F121"/>
  <c r="B121"/>
  <c r="O120"/>
  <c r="P120" s="1"/>
  <c r="N120"/>
  <c r="J120" s="1"/>
  <c r="G120"/>
  <c r="H120" s="1"/>
  <c r="F120"/>
  <c r="O119"/>
  <c r="P119" s="1"/>
  <c r="N119"/>
  <c r="J119"/>
  <c r="I119"/>
  <c r="G119"/>
  <c r="H119" s="1"/>
  <c r="F119"/>
  <c r="B119"/>
  <c r="O118"/>
  <c r="P118" s="1"/>
  <c r="N118"/>
  <c r="J118" s="1"/>
  <c r="G118"/>
  <c r="H118" s="1"/>
  <c r="F118"/>
  <c r="O117"/>
  <c r="P117" s="1"/>
  <c r="N117"/>
  <c r="J117"/>
  <c r="I117"/>
  <c r="G117"/>
  <c r="H117" s="1"/>
  <c r="F117"/>
  <c r="B117"/>
  <c r="O116"/>
  <c r="P116" s="1"/>
  <c r="N116"/>
  <c r="J116" s="1"/>
  <c r="G116"/>
  <c r="H116" s="1"/>
  <c r="F116"/>
  <c r="O115"/>
  <c r="P115" s="1"/>
  <c r="N115"/>
  <c r="J115"/>
  <c r="I115"/>
  <c r="G115"/>
  <c r="H115" s="1"/>
  <c r="F115"/>
  <c r="B115"/>
  <c r="O114"/>
  <c r="P114" s="1"/>
  <c r="N114"/>
  <c r="J114"/>
  <c r="G114"/>
  <c r="H114" s="1"/>
  <c r="F114"/>
  <c r="O113"/>
  <c r="P113" s="1"/>
  <c r="N113"/>
  <c r="J113" s="1"/>
  <c r="G113"/>
  <c r="H113" s="1"/>
  <c r="F113"/>
  <c r="B113"/>
  <c r="O112"/>
  <c r="P112" s="1"/>
  <c r="N112"/>
  <c r="J112" s="1"/>
  <c r="G112"/>
  <c r="H112" s="1"/>
  <c r="F112"/>
  <c r="O111"/>
  <c r="P111" s="1"/>
  <c r="N111"/>
  <c r="J111" s="1"/>
  <c r="I111"/>
  <c r="G111"/>
  <c r="H111" s="1"/>
  <c r="F111"/>
  <c r="B111"/>
  <c r="O110"/>
  <c r="P110" s="1"/>
  <c r="N110"/>
  <c r="J110" s="1"/>
  <c r="H110"/>
  <c r="G110"/>
  <c r="F110"/>
  <c r="O109"/>
  <c r="P109" s="1"/>
  <c r="N109"/>
  <c r="J109" s="1"/>
  <c r="I109"/>
  <c r="H109"/>
  <c r="F109"/>
  <c r="B109"/>
  <c r="O108"/>
  <c r="P108" s="1"/>
  <c r="N108"/>
  <c r="J108" s="1"/>
  <c r="I108"/>
  <c r="G108"/>
  <c r="H108" s="1"/>
  <c r="F108"/>
  <c r="O107"/>
  <c r="P107" s="1"/>
  <c r="N107"/>
  <c r="J107" s="1"/>
  <c r="H107"/>
  <c r="G107"/>
  <c r="F107"/>
  <c r="B107"/>
  <c r="O106"/>
  <c r="P106" s="1"/>
  <c r="N106"/>
  <c r="J106" s="1"/>
  <c r="G106"/>
  <c r="H106" s="1"/>
  <c r="F106"/>
  <c r="O105"/>
  <c r="P105" s="1"/>
  <c r="N105"/>
  <c r="J105" s="1"/>
  <c r="H105"/>
  <c r="G105"/>
  <c r="F105"/>
  <c r="B105"/>
  <c r="O104"/>
  <c r="P104" s="1"/>
  <c r="N104"/>
  <c r="J104" s="1"/>
  <c r="G104"/>
  <c r="H104" s="1"/>
  <c r="F104"/>
  <c r="O103"/>
  <c r="P103" s="1"/>
  <c r="N103"/>
  <c r="J103" s="1"/>
  <c r="H103"/>
  <c r="G103"/>
  <c r="F103"/>
  <c r="B103"/>
  <c r="O102"/>
  <c r="P102" s="1"/>
  <c r="N102"/>
  <c r="J102" s="1"/>
  <c r="H102"/>
  <c r="G102"/>
  <c r="F102"/>
  <c r="B102"/>
  <c r="O101"/>
  <c r="P101" s="1"/>
  <c r="N101"/>
  <c r="J101" s="1"/>
  <c r="G101"/>
  <c r="H101" s="1"/>
  <c r="F101"/>
  <c r="O100"/>
  <c r="P100" s="1"/>
  <c r="N100"/>
  <c r="J100"/>
  <c r="H100"/>
  <c r="G100"/>
  <c r="F100"/>
  <c r="B100"/>
  <c r="O99"/>
  <c r="P99" s="1"/>
  <c r="N99"/>
  <c r="J99" s="1"/>
  <c r="G99"/>
  <c r="H99" s="1"/>
  <c r="F99"/>
  <c r="O98"/>
  <c r="P98" s="1"/>
  <c r="N98"/>
  <c r="J98" s="1"/>
  <c r="H98"/>
  <c r="G98"/>
  <c r="F98"/>
  <c r="O97"/>
  <c r="P97" s="1"/>
  <c r="N97"/>
  <c r="J97"/>
  <c r="H97"/>
  <c r="F97"/>
  <c r="O96"/>
  <c r="P96" s="1"/>
  <c r="N96"/>
  <c r="J96" s="1"/>
  <c r="H96"/>
  <c r="F96"/>
  <c r="B96"/>
  <c r="O95"/>
  <c r="P95" s="1"/>
  <c r="N95"/>
  <c r="J95"/>
  <c r="H95"/>
  <c r="G95"/>
  <c r="F95"/>
  <c r="P94"/>
  <c r="O94"/>
  <c r="N94"/>
  <c r="J94" s="1"/>
  <c r="I94"/>
  <c r="G94"/>
  <c r="H94" s="1"/>
  <c r="F94"/>
  <c r="B94"/>
  <c r="O93"/>
  <c r="P93" s="1"/>
  <c r="N93"/>
  <c r="J93" s="1"/>
  <c r="H93"/>
  <c r="G93"/>
  <c r="F93"/>
  <c r="O92"/>
  <c r="P92" s="1"/>
  <c r="N92"/>
  <c r="J92" s="1"/>
  <c r="I92"/>
  <c r="G92"/>
  <c r="H92" s="1"/>
  <c r="F92"/>
  <c r="B92"/>
  <c r="O91"/>
  <c r="P91" s="1"/>
  <c r="N91"/>
  <c r="J91" s="1"/>
  <c r="H91"/>
  <c r="G91"/>
  <c r="F91"/>
  <c r="O90"/>
  <c r="I90" s="1"/>
  <c r="N90"/>
  <c r="J90" s="1"/>
  <c r="G90"/>
  <c r="H90" s="1"/>
  <c r="F90"/>
  <c r="B90"/>
  <c r="O89"/>
  <c r="P89" s="1"/>
  <c r="N89"/>
  <c r="J89"/>
  <c r="H89"/>
  <c r="G89"/>
  <c r="F89"/>
  <c r="O88"/>
  <c r="P88" s="1"/>
  <c r="N88"/>
  <c r="J88" s="1"/>
  <c r="R88" s="1"/>
  <c r="G88"/>
  <c r="H88" s="1"/>
  <c r="F88"/>
  <c r="B88"/>
  <c r="O87"/>
  <c r="P87" s="1"/>
  <c r="N87"/>
  <c r="J87"/>
  <c r="H87"/>
  <c r="G87"/>
  <c r="F87"/>
  <c r="P86"/>
  <c r="O86"/>
  <c r="I86" s="1"/>
  <c r="N86"/>
  <c r="J86" s="1"/>
  <c r="R86" s="1"/>
  <c r="G86"/>
  <c r="H86" s="1"/>
  <c r="F86"/>
  <c r="B86"/>
  <c r="O85"/>
  <c r="P85" s="1"/>
  <c r="N85"/>
  <c r="J85" s="1"/>
  <c r="H85"/>
  <c r="F85"/>
  <c r="O84"/>
  <c r="P84" s="1"/>
  <c r="N84"/>
  <c r="J84"/>
  <c r="H84"/>
  <c r="F84"/>
  <c r="B84"/>
  <c r="O83"/>
  <c r="P83" s="1"/>
  <c r="N83"/>
  <c r="J83"/>
  <c r="H83"/>
  <c r="F83"/>
  <c r="O82"/>
  <c r="P82" s="1"/>
  <c r="N82"/>
  <c r="J82" s="1"/>
  <c r="H82"/>
  <c r="G82"/>
  <c r="F82"/>
  <c r="B82"/>
  <c r="O81"/>
  <c r="N81"/>
  <c r="J81" s="1"/>
  <c r="I81"/>
  <c r="G81"/>
  <c r="H81" s="1"/>
  <c r="F81"/>
  <c r="O80"/>
  <c r="P80" s="1"/>
  <c r="N80"/>
  <c r="J80" s="1"/>
  <c r="H80"/>
  <c r="G80"/>
  <c r="F80"/>
  <c r="B80"/>
  <c r="O79"/>
  <c r="I79" s="1"/>
  <c r="N79"/>
  <c r="J79" s="1"/>
  <c r="H79"/>
  <c r="F79"/>
  <c r="P78"/>
  <c r="O78"/>
  <c r="N78"/>
  <c r="J78" s="1"/>
  <c r="I78"/>
  <c r="H78"/>
  <c r="F78"/>
  <c r="B78"/>
  <c r="O77"/>
  <c r="I77" s="1"/>
  <c r="N77"/>
  <c r="J77" s="1"/>
  <c r="G77"/>
  <c r="F77"/>
  <c r="O76"/>
  <c r="P76" s="1"/>
  <c r="N76"/>
  <c r="J76" s="1"/>
  <c r="H76"/>
  <c r="G76"/>
  <c r="F76"/>
  <c r="B76"/>
  <c r="O75"/>
  <c r="N75"/>
  <c r="J75" s="1"/>
  <c r="I75"/>
  <c r="G75"/>
  <c r="P75" s="1"/>
  <c r="F75"/>
  <c r="O74"/>
  <c r="P74" s="1"/>
  <c r="N74"/>
  <c r="J74" s="1"/>
  <c r="H74"/>
  <c r="G74"/>
  <c r="F74"/>
  <c r="B74"/>
  <c r="O73"/>
  <c r="I73" s="1"/>
  <c r="N73"/>
  <c r="J73" s="1"/>
  <c r="G73"/>
  <c r="F73"/>
  <c r="O72"/>
  <c r="P72" s="1"/>
  <c r="N72"/>
  <c r="J72" s="1"/>
  <c r="H72"/>
  <c r="G72"/>
  <c r="F72"/>
  <c r="O71"/>
  <c r="P71" s="1"/>
  <c r="N71"/>
  <c r="J71"/>
  <c r="H71"/>
  <c r="G71"/>
  <c r="F71"/>
  <c r="O70"/>
  <c r="I70" s="1"/>
  <c r="N70"/>
  <c r="J70" s="1"/>
  <c r="G70"/>
  <c r="H70" s="1"/>
  <c r="F70"/>
  <c r="O69"/>
  <c r="P69" s="1"/>
  <c r="N69"/>
  <c r="J69" s="1"/>
  <c r="H69"/>
  <c r="G69"/>
  <c r="F69"/>
  <c r="B69"/>
  <c r="O68"/>
  <c r="N68"/>
  <c r="J68" s="1"/>
  <c r="I68"/>
  <c r="G68"/>
  <c r="H68" s="1"/>
  <c r="F68"/>
  <c r="O67"/>
  <c r="P67" s="1"/>
  <c r="N67"/>
  <c r="J67" s="1"/>
  <c r="H67"/>
  <c r="G67"/>
  <c r="F67"/>
  <c r="B67"/>
  <c r="O66"/>
  <c r="I66" s="1"/>
  <c r="N66"/>
  <c r="J66" s="1"/>
  <c r="G66"/>
  <c r="H66" s="1"/>
  <c r="F66"/>
  <c r="O65"/>
  <c r="P65" s="1"/>
  <c r="N65"/>
  <c r="J65" s="1"/>
  <c r="H65"/>
  <c r="F65"/>
  <c r="B65"/>
  <c r="O64"/>
  <c r="P64" s="1"/>
  <c r="N64"/>
  <c r="J64"/>
  <c r="H64"/>
  <c r="G64"/>
  <c r="F64"/>
  <c r="O63"/>
  <c r="I63" s="1"/>
  <c r="N63"/>
  <c r="J63" s="1"/>
  <c r="G63"/>
  <c r="F63"/>
  <c r="B63"/>
  <c r="O62"/>
  <c r="P62" s="1"/>
  <c r="N62"/>
  <c r="J62"/>
  <c r="H62"/>
  <c r="G62"/>
  <c r="F62"/>
  <c r="O61"/>
  <c r="I61" s="1"/>
  <c r="N61"/>
  <c r="J61" s="1"/>
  <c r="R61" s="1"/>
  <c r="G61"/>
  <c r="F61"/>
  <c r="B61"/>
  <c r="O60"/>
  <c r="P60" s="1"/>
  <c r="N60"/>
  <c r="J60"/>
  <c r="H60"/>
  <c r="G60"/>
  <c r="F60"/>
  <c r="O59"/>
  <c r="N59"/>
  <c r="J59" s="1"/>
  <c r="R59" s="1"/>
  <c r="I59"/>
  <c r="G59"/>
  <c r="F59"/>
  <c r="B59"/>
  <c r="O58"/>
  <c r="P58" s="1"/>
  <c r="N58"/>
  <c r="J58"/>
  <c r="H58"/>
  <c r="G58"/>
  <c r="F58"/>
  <c r="O57"/>
  <c r="N57"/>
  <c r="J57" s="1"/>
  <c r="R57" s="1"/>
  <c r="I57"/>
  <c r="G57"/>
  <c r="F57"/>
  <c r="B57"/>
  <c r="O56"/>
  <c r="P56" s="1"/>
  <c r="N56"/>
  <c r="J56" s="1"/>
  <c r="H56"/>
  <c r="F56"/>
  <c r="O55"/>
  <c r="P55" s="1"/>
  <c r="N55"/>
  <c r="J55" s="1"/>
  <c r="H55"/>
  <c r="F55"/>
  <c r="O54"/>
  <c r="I54" s="1"/>
  <c r="N54"/>
  <c r="J54" s="1"/>
  <c r="G54"/>
  <c r="H54" s="1"/>
  <c r="F54"/>
  <c r="O53"/>
  <c r="P53" s="1"/>
  <c r="N53"/>
  <c r="J53"/>
  <c r="H53"/>
  <c r="G53"/>
  <c r="F53"/>
  <c r="B53"/>
  <c r="O52"/>
  <c r="N52"/>
  <c r="J52" s="1"/>
  <c r="I52"/>
  <c r="G52"/>
  <c r="H52" s="1"/>
  <c r="F52"/>
  <c r="O51"/>
  <c r="P51" s="1"/>
  <c r="N51"/>
  <c r="J51" s="1"/>
  <c r="H51"/>
  <c r="G51"/>
  <c r="F51"/>
  <c r="B51"/>
  <c r="O49"/>
  <c r="P49" s="1"/>
  <c r="N49"/>
  <c r="J49" s="1"/>
  <c r="H49"/>
  <c r="G49"/>
  <c r="F49"/>
  <c r="O48"/>
  <c r="P48" s="1"/>
  <c r="N48"/>
  <c r="J48"/>
  <c r="H48"/>
  <c r="F48"/>
  <c r="O47"/>
  <c r="P47" s="1"/>
  <c r="N47"/>
  <c r="J47" s="1"/>
  <c r="H47"/>
  <c r="F47"/>
  <c r="O46"/>
  <c r="P46" s="1"/>
  <c r="N46"/>
  <c r="J46" s="1"/>
  <c r="H46"/>
  <c r="F46"/>
  <c r="O45"/>
  <c r="N45"/>
  <c r="J45" s="1"/>
  <c r="I45"/>
  <c r="G45"/>
  <c r="P45" s="1"/>
  <c r="F45"/>
  <c r="O44"/>
  <c r="P44" s="1"/>
  <c r="N44"/>
  <c r="J44"/>
  <c r="H44"/>
  <c r="G44"/>
  <c r="F44"/>
  <c r="O43"/>
  <c r="P43" s="1"/>
  <c r="N43"/>
  <c r="J43"/>
  <c r="H43"/>
  <c r="G43"/>
  <c r="F43"/>
  <c r="O42"/>
  <c r="N42"/>
  <c r="J42" s="1"/>
  <c r="I42"/>
  <c r="G42"/>
  <c r="H42" s="1"/>
  <c r="F42"/>
  <c r="O41"/>
  <c r="P41" s="1"/>
  <c r="N41"/>
  <c r="J41" s="1"/>
  <c r="H41"/>
  <c r="F41"/>
  <c r="O40"/>
  <c r="P40" s="1"/>
  <c r="N40"/>
  <c r="J40" s="1"/>
  <c r="I40"/>
  <c r="H40"/>
  <c r="F40"/>
  <c r="O39"/>
  <c r="P39" s="1"/>
  <c r="N39"/>
  <c r="J39" s="1"/>
  <c r="H39"/>
  <c r="G39"/>
  <c r="F39"/>
  <c r="O38"/>
  <c r="N38"/>
  <c r="J38" s="1"/>
  <c r="I38"/>
  <c r="G38"/>
  <c r="H38" s="1"/>
  <c r="F38"/>
  <c r="O37"/>
  <c r="P37" s="1"/>
  <c r="N37"/>
  <c r="J37" s="1"/>
  <c r="H37"/>
  <c r="G37"/>
  <c r="F37"/>
  <c r="O35"/>
  <c r="I35" s="1"/>
  <c r="N35"/>
  <c r="J35" s="1"/>
  <c r="R35" s="1"/>
  <c r="G35"/>
  <c r="F35"/>
  <c r="O34"/>
  <c r="P34" s="1"/>
  <c r="N34"/>
  <c r="J34"/>
  <c r="H34"/>
  <c r="G34"/>
  <c r="F34"/>
  <c r="O33"/>
  <c r="I33" s="1"/>
  <c r="N33"/>
  <c r="J33" s="1"/>
  <c r="R33" s="1"/>
  <c r="G33"/>
  <c r="H33" s="1"/>
  <c r="F33"/>
  <c r="O32"/>
  <c r="P32" s="1"/>
  <c r="N32"/>
  <c r="J32" s="1"/>
  <c r="H32"/>
  <c r="G32"/>
  <c r="F32"/>
  <c r="O31"/>
  <c r="I31" s="1"/>
  <c r="N31"/>
  <c r="J31" s="1"/>
  <c r="R31" s="1"/>
  <c r="G31"/>
  <c r="P31" s="1"/>
  <c r="F31"/>
  <c r="O30"/>
  <c r="N30"/>
  <c r="J30" s="1"/>
  <c r="I30"/>
  <c r="G30"/>
  <c r="F30"/>
  <c r="O29"/>
  <c r="P29" s="1"/>
  <c r="N29"/>
  <c r="J29" s="1"/>
  <c r="H29"/>
  <c r="G29"/>
  <c r="F29"/>
  <c r="O28"/>
  <c r="P28" s="1"/>
  <c r="N28"/>
  <c r="J28" s="1"/>
  <c r="H28"/>
  <c r="G28"/>
  <c r="F28"/>
  <c r="O27"/>
  <c r="I27" s="1"/>
  <c r="N27"/>
  <c r="J27" s="1"/>
  <c r="G27"/>
  <c r="H27" s="1"/>
  <c r="F27"/>
  <c r="O26"/>
  <c r="I26" s="1"/>
  <c r="N26"/>
  <c r="J26" s="1"/>
  <c r="G26"/>
  <c r="H26" s="1"/>
  <c r="F26"/>
  <c r="O25"/>
  <c r="P25" s="1"/>
  <c r="N25"/>
  <c r="J25" s="1"/>
  <c r="H25"/>
  <c r="G25"/>
  <c r="F25"/>
  <c r="O24"/>
  <c r="P24" s="1"/>
  <c r="N24"/>
  <c r="J24" s="1"/>
  <c r="H24"/>
  <c r="G24"/>
  <c r="F24"/>
  <c r="O23"/>
  <c r="I23" s="1"/>
  <c r="N23"/>
  <c r="J23" s="1"/>
  <c r="G23"/>
  <c r="P23" s="1"/>
  <c r="F23"/>
  <c r="O22"/>
  <c r="N22"/>
  <c r="J22" s="1"/>
  <c r="I22"/>
  <c r="G22"/>
  <c r="F22"/>
  <c r="O21"/>
  <c r="P21" s="1"/>
  <c r="N21"/>
  <c r="J21" s="1"/>
  <c r="H21"/>
  <c r="G21"/>
  <c r="F21"/>
  <c r="O20"/>
  <c r="P20" s="1"/>
  <c r="N20"/>
  <c r="J20" s="1"/>
  <c r="H20"/>
  <c r="G20"/>
  <c r="F20"/>
  <c r="O19"/>
  <c r="N19"/>
  <c r="J19" s="1"/>
  <c r="I19"/>
  <c r="G19"/>
  <c r="H19" s="1"/>
  <c r="F19"/>
  <c r="O18"/>
  <c r="I18" s="1"/>
  <c r="N18"/>
  <c r="J18" s="1"/>
  <c r="G18"/>
  <c r="H18" s="1"/>
  <c r="F18"/>
  <c r="O17"/>
  <c r="P17" s="1"/>
  <c r="N17"/>
  <c r="J17" s="1"/>
  <c r="H17"/>
  <c r="G17"/>
  <c r="F17"/>
  <c r="O16"/>
  <c r="I16" s="1"/>
  <c r="N16"/>
  <c r="J16" s="1"/>
  <c r="R16" s="1"/>
  <c r="G16"/>
  <c r="P16" s="1"/>
  <c r="F16"/>
  <c r="O15"/>
  <c r="P15" s="1"/>
  <c r="N15"/>
  <c r="J15"/>
  <c r="H15"/>
  <c r="G15"/>
  <c r="F15"/>
  <c r="O14"/>
  <c r="N14"/>
  <c r="J14" s="1"/>
  <c r="R14" s="1"/>
  <c r="I14"/>
  <c r="G14"/>
  <c r="H14" s="1"/>
  <c r="F14"/>
  <c r="O13"/>
  <c r="P13" s="1"/>
  <c r="N13"/>
  <c r="J13" s="1"/>
  <c r="H13"/>
  <c r="G13"/>
  <c r="F13"/>
  <c r="S12"/>
  <c r="O12"/>
  <c r="N12"/>
  <c r="J12" s="1"/>
  <c r="I12"/>
  <c r="G12"/>
  <c r="H12" s="1"/>
  <c r="F12"/>
  <c r="B12"/>
  <c r="O134" i="4"/>
  <c r="P134" s="1"/>
  <c r="N134"/>
  <c r="J134" s="1"/>
  <c r="G134"/>
  <c r="H134" s="1"/>
  <c r="F134"/>
  <c r="B134"/>
  <c r="P133"/>
  <c r="O133"/>
  <c r="N133"/>
  <c r="J133" s="1"/>
  <c r="R133" s="1"/>
  <c r="I133"/>
  <c r="G133"/>
  <c r="H133" s="1"/>
  <c r="F133"/>
  <c r="O132"/>
  <c r="P132" s="1"/>
  <c r="N132"/>
  <c r="J132" s="1"/>
  <c r="H132"/>
  <c r="G132"/>
  <c r="F132"/>
  <c r="B132"/>
  <c r="O131"/>
  <c r="P131" s="1"/>
  <c r="N131"/>
  <c r="J131" s="1"/>
  <c r="H131"/>
  <c r="G131"/>
  <c r="F131"/>
  <c r="B131"/>
  <c r="P130"/>
  <c r="O130"/>
  <c r="I130" s="1"/>
  <c r="N130"/>
  <c r="J130" s="1"/>
  <c r="G130"/>
  <c r="H130" s="1"/>
  <c r="F130"/>
  <c r="O129"/>
  <c r="P129" s="1"/>
  <c r="N129"/>
  <c r="J129" s="1"/>
  <c r="H129"/>
  <c r="G129"/>
  <c r="F129"/>
  <c r="B129"/>
  <c r="O128"/>
  <c r="P128" s="1"/>
  <c r="N128"/>
  <c r="J128" s="1"/>
  <c r="H128"/>
  <c r="F128"/>
  <c r="B128"/>
  <c r="O127"/>
  <c r="P127" s="1"/>
  <c r="N127"/>
  <c r="J127" s="1"/>
  <c r="H127"/>
  <c r="F127"/>
  <c r="B127"/>
  <c r="O126"/>
  <c r="P126" s="1"/>
  <c r="N126"/>
  <c r="J126" s="1"/>
  <c r="G126"/>
  <c r="H126" s="1"/>
  <c r="F126"/>
  <c r="B126"/>
  <c r="O125"/>
  <c r="P125" s="1"/>
  <c r="N125"/>
  <c r="J125" s="1"/>
  <c r="G125"/>
  <c r="H125" s="1"/>
  <c r="F125"/>
  <c r="O124"/>
  <c r="P124" s="1"/>
  <c r="N124"/>
  <c r="J124" s="1"/>
  <c r="G124"/>
  <c r="H124" s="1"/>
  <c r="F124"/>
  <c r="B124"/>
  <c r="O123"/>
  <c r="P123" s="1"/>
  <c r="N123"/>
  <c r="J123" s="1"/>
  <c r="H123"/>
  <c r="F123"/>
  <c r="B123"/>
  <c r="O122"/>
  <c r="P122" s="1"/>
  <c r="N122"/>
  <c r="J122" s="1"/>
  <c r="G122"/>
  <c r="H122" s="1"/>
  <c r="F122"/>
  <c r="O121"/>
  <c r="P121" s="1"/>
  <c r="N121"/>
  <c r="J121" s="1"/>
  <c r="I121"/>
  <c r="G121"/>
  <c r="H121" s="1"/>
  <c r="F121"/>
  <c r="B121"/>
  <c r="O120"/>
  <c r="P120" s="1"/>
  <c r="N120"/>
  <c r="J120" s="1"/>
  <c r="G120"/>
  <c r="H120" s="1"/>
  <c r="F120"/>
  <c r="O119"/>
  <c r="P119" s="1"/>
  <c r="N119"/>
  <c r="J119"/>
  <c r="G119"/>
  <c r="H119" s="1"/>
  <c r="F119"/>
  <c r="B119"/>
  <c r="O118"/>
  <c r="P118" s="1"/>
  <c r="N118"/>
  <c r="J118" s="1"/>
  <c r="G118"/>
  <c r="H118" s="1"/>
  <c r="F118"/>
  <c r="P117"/>
  <c r="O117"/>
  <c r="I117" s="1"/>
  <c r="N117"/>
  <c r="J117" s="1"/>
  <c r="G117"/>
  <c r="H117" s="1"/>
  <c r="F117"/>
  <c r="B117"/>
  <c r="O116"/>
  <c r="P116" s="1"/>
  <c r="N116"/>
  <c r="J116" s="1"/>
  <c r="G116"/>
  <c r="H116" s="1"/>
  <c r="F116"/>
  <c r="O115"/>
  <c r="P115" s="1"/>
  <c r="N115"/>
  <c r="J115" s="1"/>
  <c r="G115"/>
  <c r="H115" s="1"/>
  <c r="F115"/>
  <c r="B115"/>
  <c r="O114"/>
  <c r="P114" s="1"/>
  <c r="N114"/>
  <c r="J114" s="1"/>
  <c r="G114"/>
  <c r="H114" s="1"/>
  <c r="F114"/>
  <c r="P113"/>
  <c r="O113"/>
  <c r="N113"/>
  <c r="J113" s="1"/>
  <c r="I113"/>
  <c r="G113"/>
  <c r="H113" s="1"/>
  <c r="F113"/>
  <c r="B113"/>
  <c r="O112"/>
  <c r="P112" s="1"/>
  <c r="N112"/>
  <c r="J112" s="1"/>
  <c r="G112"/>
  <c r="H112" s="1"/>
  <c r="F112"/>
  <c r="O111"/>
  <c r="P111" s="1"/>
  <c r="N111"/>
  <c r="J111"/>
  <c r="G111"/>
  <c r="H111" s="1"/>
  <c r="F111"/>
  <c r="B111"/>
  <c r="O110"/>
  <c r="P110" s="1"/>
  <c r="N110"/>
  <c r="J110" s="1"/>
  <c r="G110"/>
  <c r="H110" s="1"/>
  <c r="F110"/>
  <c r="P109"/>
  <c r="O109"/>
  <c r="N109"/>
  <c r="J109" s="1"/>
  <c r="I109"/>
  <c r="H109"/>
  <c r="F109"/>
  <c r="B109"/>
  <c r="O108"/>
  <c r="P108" s="1"/>
  <c r="N108"/>
  <c r="J108" s="1"/>
  <c r="G108"/>
  <c r="H108" s="1"/>
  <c r="F108"/>
  <c r="O107"/>
  <c r="P107" s="1"/>
  <c r="N107"/>
  <c r="J107" s="1"/>
  <c r="H107"/>
  <c r="G107"/>
  <c r="F107"/>
  <c r="B107"/>
  <c r="O106"/>
  <c r="P106" s="1"/>
  <c r="N106"/>
  <c r="J106" s="1"/>
  <c r="G106"/>
  <c r="H106" s="1"/>
  <c r="F106"/>
  <c r="O105"/>
  <c r="P105" s="1"/>
  <c r="N105"/>
  <c r="J105" s="1"/>
  <c r="H105"/>
  <c r="G105"/>
  <c r="F105"/>
  <c r="B105"/>
  <c r="O104"/>
  <c r="P104" s="1"/>
  <c r="N104"/>
  <c r="J104" s="1"/>
  <c r="G104"/>
  <c r="H104" s="1"/>
  <c r="F104"/>
  <c r="O103"/>
  <c r="P103" s="1"/>
  <c r="N103"/>
  <c r="J103" s="1"/>
  <c r="H103"/>
  <c r="G103"/>
  <c r="F103"/>
  <c r="B103"/>
  <c r="O102"/>
  <c r="P102" s="1"/>
  <c r="N102"/>
  <c r="J102" s="1"/>
  <c r="H102"/>
  <c r="G102"/>
  <c r="F102"/>
  <c r="B102"/>
  <c r="P101"/>
  <c r="O101"/>
  <c r="N101"/>
  <c r="J101" s="1"/>
  <c r="I101"/>
  <c r="G101"/>
  <c r="H101" s="1"/>
  <c r="F101"/>
  <c r="O100"/>
  <c r="P100" s="1"/>
  <c r="N100"/>
  <c r="J100" s="1"/>
  <c r="H100"/>
  <c r="G100"/>
  <c r="F100"/>
  <c r="B100"/>
  <c r="O99"/>
  <c r="P99" s="1"/>
  <c r="N99"/>
  <c r="J99"/>
  <c r="G99"/>
  <c r="H99" s="1"/>
  <c r="F99"/>
  <c r="O98"/>
  <c r="P98" s="1"/>
  <c r="N98"/>
  <c r="J98" s="1"/>
  <c r="H98"/>
  <c r="G98"/>
  <c r="F98"/>
  <c r="O97"/>
  <c r="P97" s="1"/>
  <c r="N97"/>
  <c r="J97" s="1"/>
  <c r="H97"/>
  <c r="F97"/>
  <c r="O96"/>
  <c r="P96" s="1"/>
  <c r="N96"/>
  <c r="J96" s="1"/>
  <c r="H96"/>
  <c r="F96"/>
  <c r="B96"/>
  <c r="O95"/>
  <c r="P95" s="1"/>
  <c r="N95"/>
  <c r="J95" s="1"/>
  <c r="H95"/>
  <c r="G95"/>
  <c r="F95"/>
  <c r="O94"/>
  <c r="P94" s="1"/>
  <c r="N94"/>
  <c r="J94" s="1"/>
  <c r="G94"/>
  <c r="H94" s="1"/>
  <c r="F94"/>
  <c r="B94"/>
  <c r="O93"/>
  <c r="P93" s="1"/>
  <c r="N93"/>
  <c r="J93"/>
  <c r="H93"/>
  <c r="G93"/>
  <c r="F93"/>
  <c r="O92"/>
  <c r="P92" s="1"/>
  <c r="N92"/>
  <c r="J92" s="1"/>
  <c r="G92"/>
  <c r="H92" s="1"/>
  <c r="F92"/>
  <c r="B92"/>
  <c r="O91"/>
  <c r="P91" s="1"/>
  <c r="N91"/>
  <c r="J91" s="1"/>
  <c r="H91"/>
  <c r="G91"/>
  <c r="F91"/>
  <c r="O90"/>
  <c r="I90" s="1"/>
  <c r="N90"/>
  <c r="J90" s="1"/>
  <c r="G90"/>
  <c r="H90" s="1"/>
  <c r="F90"/>
  <c r="B90"/>
  <c r="O89"/>
  <c r="P89" s="1"/>
  <c r="N89"/>
  <c r="J89"/>
  <c r="H89"/>
  <c r="G89"/>
  <c r="F89"/>
  <c r="O88"/>
  <c r="N88"/>
  <c r="J88" s="1"/>
  <c r="I88"/>
  <c r="G88"/>
  <c r="F88"/>
  <c r="B88"/>
  <c r="O87"/>
  <c r="P87" s="1"/>
  <c r="N87"/>
  <c r="J87"/>
  <c r="H87"/>
  <c r="G87"/>
  <c r="F87"/>
  <c r="O86"/>
  <c r="N86"/>
  <c r="J86" s="1"/>
  <c r="I86"/>
  <c r="G86"/>
  <c r="F86"/>
  <c r="B86"/>
  <c r="O85"/>
  <c r="P85" s="1"/>
  <c r="N85"/>
  <c r="J85"/>
  <c r="H85"/>
  <c r="F85"/>
  <c r="O84"/>
  <c r="P84" s="1"/>
  <c r="N84"/>
  <c r="J84" s="1"/>
  <c r="H84"/>
  <c r="F84"/>
  <c r="B84"/>
  <c r="O83"/>
  <c r="P83" s="1"/>
  <c r="N83"/>
  <c r="J83" s="1"/>
  <c r="H83"/>
  <c r="F83"/>
  <c r="O82"/>
  <c r="P82" s="1"/>
  <c r="N82"/>
  <c r="J82"/>
  <c r="H82"/>
  <c r="G82"/>
  <c r="F82"/>
  <c r="B82"/>
  <c r="O81"/>
  <c r="I81" s="1"/>
  <c r="N81"/>
  <c r="J81" s="1"/>
  <c r="G81"/>
  <c r="H81" s="1"/>
  <c r="F81"/>
  <c r="O80"/>
  <c r="P80" s="1"/>
  <c r="N80"/>
  <c r="J80"/>
  <c r="H80"/>
  <c r="G80"/>
  <c r="F80"/>
  <c r="B80"/>
  <c r="O79"/>
  <c r="P79" s="1"/>
  <c r="N79"/>
  <c r="J79" s="1"/>
  <c r="H79"/>
  <c r="F79"/>
  <c r="O78"/>
  <c r="P78" s="1"/>
  <c r="N78"/>
  <c r="J78" s="1"/>
  <c r="H78"/>
  <c r="F78"/>
  <c r="B78"/>
  <c r="O77"/>
  <c r="I77" s="1"/>
  <c r="N77"/>
  <c r="J77" s="1"/>
  <c r="G77"/>
  <c r="F77"/>
  <c r="O76"/>
  <c r="P76" s="1"/>
  <c r="N76"/>
  <c r="J76" s="1"/>
  <c r="H76"/>
  <c r="G76"/>
  <c r="F76"/>
  <c r="B76"/>
  <c r="O75"/>
  <c r="I75" s="1"/>
  <c r="N75"/>
  <c r="J75" s="1"/>
  <c r="G75"/>
  <c r="F75"/>
  <c r="O74"/>
  <c r="P74" s="1"/>
  <c r="N74"/>
  <c r="J74" s="1"/>
  <c r="H74"/>
  <c r="G74"/>
  <c r="F74"/>
  <c r="B74"/>
  <c r="O73"/>
  <c r="I73" s="1"/>
  <c r="N73"/>
  <c r="J73" s="1"/>
  <c r="G73"/>
  <c r="F73"/>
  <c r="O72"/>
  <c r="P72" s="1"/>
  <c r="N72"/>
  <c r="J72" s="1"/>
  <c r="H72"/>
  <c r="G72"/>
  <c r="F72"/>
  <c r="O71"/>
  <c r="P71" s="1"/>
  <c r="N71"/>
  <c r="J71" s="1"/>
  <c r="H71"/>
  <c r="G71"/>
  <c r="F71"/>
  <c r="O70"/>
  <c r="I70" s="1"/>
  <c r="N70"/>
  <c r="J70" s="1"/>
  <c r="G70"/>
  <c r="H70" s="1"/>
  <c r="F70"/>
  <c r="O69"/>
  <c r="P69" s="1"/>
  <c r="N69"/>
  <c r="J69" s="1"/>
  <c r="H69"/>
  <c r="G69"/>
  <c r="F69"/>
  <c r="B69"/>
  <c r="O68"/>
  <c r="I68" s="1"/>
  <c r="N68"/>
  <c r="J68" s="1"/>
  <c r="G68"/>
  <c r="H68" s="1"/>
  <c r="F68"/>
  <c r="O67"/>
  <c r="P67" s="1"/>
  <c r="N67"/>
  <c r="J67" s="1"/>
  <c r="H67"/>
  <c r="G67"/>
  <c r="F67"/>
  <c r="B67"/>
  <c r="O66"/>
  <c r="I66" s="1"/>
  <c r="N66"/>
  <c r="J66" s="1"/>
  <c r="G66"/>
  <c r="H66" s="1"/>
  <c r="F66"/>
  <c r="O65"/>
  <c r="P65" s="1"/>
  <c r="N65"/>
  <c r="J65"/>
  <c r="H65"/>
  <c r="F65"/>
  <c r="B65"/>
  <c r="O64"/>
  <c r="P64" s="1"/>
  <c r="N64"/>
  <c r="J64"/>
  <c r="H64"/>
  <c r="G64"/>
  <c r="F64"/>
  <c r="O63"/>
  <c r="I63" s="1"/>
  <c r="N63"/>
  <c r="J63" s="1"/>
  <c r="G63"/>
  <c r="F63"/>
  <c r="B63"/>
  <c r="O62"/>
  <c r="P62" s="1"/>
  <c r="N62"/>
  <c r="J62" s="1"/>
  <c r="H62"/>
  <c r="G62"/>
  <c r="F62"/>
  <c r="O61"/>
  <c r="I61" s="1"/>
  <c r="N61"/>
  <c r="J61" s="1"/>
  <c r="G61"/>
  <c r="F61"/>
  <c r="B61"/>
  <c r="O60"/>
  <c r="P60" s="1"/>
  <c r="N60"/>
  <c r="J60"/>
  <c r="H60"/>
  <c r="G60"/>
  <c r="F60"/>
  <c r="O59"/>
  <c r="I59" s="1"/>
  <c r="N59"/>
  <c r="J59" s="1"/>
  <c r="G59"/>
  <c r="F59"/>
  <c r="B59"/>
  <c r="O58"/>
  <c r="P58" s="1"/>
  <c r="N58"/>
  <c r="J58"/>
  <c r="H58"/>
  <c r="G58"/>
  <c r="F58"/>
  <c r="O57"/>
  <c r="I57" s="1"/>
  <c r="N57"/>
  <c r="J57" s="1"/>
  <c r="G57"/>
  <c r="F57"/>
  <c r="B57"/>
  <c r="O56"/>
  <c r="P56" s="1"/>
  <c r="N56"/>
  <c r="J56"/>
  <c r="H56"/>
  <c r="F56"/>
  <c r="O55"/>
  <c r="P55" s="1"/>
  <c r="N55"/>
  <c r="J55" s="1"/>
  <c r="H55"/>
  <c r="F55"/>
  <c r="O54"/>
  <c r="I54" s="1"/>
  <c r="N54"/>
  <c r="J54" s="1"/>
  <c r="G54"/>
  <c r="H54" s="1"/>
  <c r="F54"/>
  <c r="O53"/>
  <c r="P53" s="1"/>
  <c r="N53"/>
  <c r="J53" s="1"/>
  <c r="H53"/>
  <c r="G53"/>
  <c r="F53"/>
  <c r="B53"/>
  <c r="O52"/>
  <c r="I52" s="1"/>
  <c r="N52"/>
  <c r="J52" s="1"/>
  <c r="G52"/>
  <c r="H52" s="1"/>
  <c r="F52"/>
  <c r="O51"/>
  <c r="P51" s="1"/>
  <c r="N51"/>
  <c r="J51" s="1"/>
  <c r="H51"/>
  <c r="G51"/>
  <c r="F51"/>
  <c r="B51"/>
  <c r="O49"/>
  <c r="P49" s="1"/>
  <c r="N49"/>
  <c r="J49"/>
  <c r="H49"/>
  <c r="G49"/>
  <c r="F49"/>
  <c r="O48"/>
  <c r="P48" s="1"/>
  <c r="N48"/>
  <c r="J48"/>
  <c r="H48"/>
  <c r="F48"/>
  <c r="O47"/>
  <c r="P47" s="1"/>
  <c r="N47"/>
  <c r="J47" s="1"/>
  <c r="H47"/>
  <c r="F47"/>
  <c r="O46"/>
  <c r="P46" s="1"/>
  <c r="N46"/>
  <c r="J46" s="1"/>
  <c r="H46"/>
  <c r="F46"/>
  <c r="O45"/>
  <c r="I45" s="1"/>
  <c r="N45"/>
  <c r="J45" s="1"/>
  <c r="G45"/>
  <c r="F45"/>
  <c r="O44"/>
  <c r="P44" s="1"/>
  <c r="N44"/>
  <c r="J44" s="1"/>
  <c r="H44"/>
  <c r="G44"/>
  <c r="F44"/>
  <c r="O43"/>
  <c r="P43" s="1"/>
  <c r="N43"/>
  <c r="J43"/>
  <c r="H43"/>
  <c r="G43"/>
  <c r="F43"/>
  <c r="O42"/>
  <c r="N42"/>
  <c r="J42" s="1"/>
  <c r="I42"/>
  <c r="G42"/>
  <c r="H42" s="1"/>
  <c r="F42"/>
  <c r="O41"/>
  <c r="P41" s="1"/>
  <c r="N41"/>
  <c r="J41" s="1"/>
  <c r="H41"/>
  <c r="F41"/>
  <c r="O40"/>
  <c r="P40" s="1"/>
  <c r="N40"/>
  <c r="J40" s="1"/>
  <c r="H40"/>
  <c r="F40"/>
  <c r="O39"/>
  <c r="P39" s="1"/>
  <c r="N39"/>
  <c r="J39" s="1"/>
  <c r="H39"/>
  <c r="G39"/>
  <c r="F39"/>
  <c r="O38"/>
  <c r="N38"/>
  <c r="J38" s="1"/>
  <c r="I38"/>
  <c r="G38"/>
  <c r="H38" s="1"/>
  <c r="F38"/>
  <c r="O37"/>
  <c r="P37" s="1"/>
  <c r="N37"/>
  <c r="J37"/>
  <c r="H37"/>
  <c r="G37"/>
  <c r="F37"/>
  <c r="O35"/>
  <c r="I35" s="1"/>
  <c r="N35"/>
  <c r="J35" s="1"/>
  <c r="G35"/>
  <c r="F35"/>
  <c r="O34"/>
  <c r="N34"/>
  <c r="J34" s="1"/>
  <c r="H34"/>
  <c r="G34"/>
  <c r="F34"/>
  <c r="O33"/>
  <c r="I33" s="1"/>
  <c r="N33"/>
  <c r="J33" s="1"/>
  <c r="R33" s="1"/>
  <c r="G33"/>
  <c r="H33" s="1"/>
  <c r="F33"/>
  <c r="O32"/>
  <c r="N32"/>
  <c r="J32" s="1"/>
  <c r="G32"/>
  <c r="H32" s="1"/>
  <c r="F32"/>
  <c r="O31"/>
  <c r="I31" s="1"/>
  <c r="N31"/>
  <c r="J31" s="1"/>
  <c r="G31"/>
  <c r="F31"/>
  <c r="O30"/>
  <c r="I30" s="1"/>
  <c r="N30"/>
  <c r="J30" s="1"/>
  <c r="G30"/>
  <c r="F30"/>
  <c r="O29"/>
  <c r="N29"/>
  <c r="J29" s="1"/>
  <c r="G29"/>
  <c r="H29" s="1"/>
  <c r="F29"/>
  <c r="O28"/>
  <c r="N28"/>
  <c r="J28" s="1"/>
  <c r="G28"/>
  <c r="H28" s="1"/>
  <c r="F28"/>
  <c r="O27"/>
  <c r="I27" s="1"/>
  <c r="N27"/>
  <c r="J27" s="1"/>
  <c r="G27"/>
  <c r="H27" s="1"/>
  <c r="F27"/>
  <c r="O26"/>
  <c r="I26" s="1"/>
  <c r="N26"/>
  <c r="J26" s="1"/>
  <c r="G26"/>
  <c r="H26" s="1"/>
  <c r="F26"/>
  <c r="O25"/>
  <c r="N25"/>
  <c r="J25" s="1"/>
  <c r="G25"/>
  <c r="H25" s="1"/>
  <c r="F25"/>
  <c r="O24"/>
  <c r="N24"/>
  <c r="J24" s="1"/>
  <c r="G24"/>
  <c r="H24" s="1"/>
  <c r="F24"/>
  <c r="O23"/>
  <c r="I23" s="1"/>
  <c r="N23"/>
  <c r="J23" s="1"/>
  <c r="G23"/>
  <c r="F23"/>
  <c r="O22"/>
  <c r="N22"/>
  <c r="J22" s="1"/>
  <c r="I22"/>
  <c r="G22"/>
  <c r="F22"/>
  <c r="O21"/>
  <c r="N21"/>
  <c r="J21" s="1"/>
  <c r="G21"/>
  <c r="H21" s="1"/>
  <c r="F21"/>
  <c r="O20"/>
  <c r="N20"/>
  <c r="J20" s="1"/>
  <c r="G20"/>
  <c r="H20" s="1"/>
  <c r="F20"/>
  <c r="O19"/>
  <c r="I19" s="1"/>
  <c r="N19"/>
  <c r="J19" s="1"/>
  <c r="G19"/>
  <c r="H19" s="1"/>
  <c r="F19"/>
  <c r="O18"/>
  <c r="I18" s="1"/>
  <c r="N18"/>
  <c r="J18" s="1"/>
  <c r="G18"/>
  <c r="H18" s="1"/>
  <c r="F18"/>
  <c r="O17"/>
  <c r="N17"/>
  <c r="J17" s="1"/>
  <c r="G17"/>
  <c r="H17" s="1"/>
  <c r="F17"/>
  <c r="O16"/>
  <c r="I16" s="1"/>
  <c r="N16"/>
  <c r="J16" s="1"/>
  <c r="G16"/>
  <c r="F16"/>
  <c r="O15"/>
  <c r="N15"/>
  <c r="J15" s="1"/>
  <c r="H15"/>
  <c r="G15"/>
  <c r="F15"/>
  <c r="O14"/>
  <c r="I14" s="1"/>
  <c r="N14"/>
  <c r="J14" s="1"/>
  <c r="R14" s="1"/>
  <c r="G14"/>
  <c r="H14" s="1"/>
  <c r="F14"/>
  <c r="O13"/>
  <c r="N13"/>
  <c r="J13" s="1"/>
  <c r="G13"/>
  <c r="H13" s="1"/>
  <c r="F13"/>
  <c r="S12"/>
  <c r="O12"/>
  <c r="N12"/>
  <c r="J12" s="1"/>
  <c r="I12"/>
  <c r="G12"/>
  <c r="H12" s="1"/>
  <c r="F12"/>
  <c r="B12"/>
  <c r="I12" i="2"/>
  <c r="J52"/>
  <c r="J54"/>
  <c r="J56"/>
  <c r="J58"/>
  <c r="J60"/>
  <c r="J62"/>
  <c r="J64"/>
  <c r="J66"/>
  <c r="J68"/>
  <c r="J70"/>
  <c r="J72"/>
  <c r="J74"/>
  <c r="J76"/>
  <c r="J78"/>
  <c r="J80"/>
  <c r="J82"/>
  <c r="J84"/>
  <c r="J86"/>
  <c r="J88"/>
  <c r="J90"/>
  <c r="J92"/>
  <c r="J94"/>
  <c r="J96"/>
  <c r="J98"/>
  <c r="J100"/>
  <c r="J102"/>
  <c r="J104"/>
  <c r="J106"/>
  <c r="J108"/>
  <c r="J110"/>
  <c r="J112"/>
  <c r="J114"/>
  <c r="J116"/>
  <c r="J118"/>
  <c r="J120"/>
  <c r="J122"/>
  <c r="J124"/>
  <c r="J126"/>
  <c r="J128"/>
  <c r="J130"/>
  <c r="J132"/>
  <c r="J134"/>
  <c r="J38"/>
  <c r="J40"/>
  <c r="J42"/>
  <c r="J44"/>
  <c r="J46"/>
  <c r="J48"/>
  <c r="J14"/>
  <c r="J16"/>
  <c r="J18"/>
  <c r="J20"/>
  <c r="J22"/>
  <c r="J24"/>
  <c r="J26"/>
  <c r="J28"/>
  <c r="J30"/>
  <c r="J32"/>
  <c r="J34"/>
  <c r="J12"/>
  <c r="N52"/>
  <c r="N53"/>
  <c r="J53" s="1"/>
  <c r="N54"/>
  <c r="N55"/>
  <c r="J55" s="1"/>
  <c r="N56"/>
  <c r="N57"/>
  <c r="J57" s="1"/>
  <c r="N58"/>
  <c r="N59"/>
  <c r="J59" s="1"/>
  <c r="N60"/>
  <c r="N61"/>
  <c r="J61" s="1"/>
  <c r="N62"/>
  <c r="N63"/>
  <c r="J63" s="1"/>
  <c r="N64"/>
  <c r="N65"/>
  <c r="J65" s="1"/>
  <c r="N66"/>
  <c r="N67"/>
  <c r="J67" s="1"/>
  <c r="N68"/>
  <c r="N69"/>
  <c r="J69" s="1"/>
  <c r="N70"/>
  <c r="N71"/>
  <c r="J71" s="1"/>
  <c r="N72"/>
  <c r="N73"/>
  <c r="J73" s="1"/>
  <c r="N74"/>
  <c r="N75"/>
  <c r="J75" s="1"/>
  <c r="N76"/>
  <c r="N77"/>
  <c r="J77" s="1"/>
  <c r="N78"/>
  <c r="N79"/>
  <c r="J79" s="1"/>
  <c r="N80"/>
  <c r="N81"/>
  <c r="J81" s="1"/>
  <c r="N82"/>
  <c r="N83"/>
  <c r="J83" s="1"/>
  <c r="N84"/>
  <c r="N85"/>
  <c r="J85" s="1"/>
  <c r="N86"/>
  <c r="N87"/>
  <c r="J87" s="1"/>
  <c r="N88"/>
  <c r="N89"/>
  <c r="J89" s="1"/>
  <c r="N90"/>
  <c r="N91"/>
  <c r="J91" s="1"/>
  <c r="N92"/>
  <c r="N93"/>
  <c r="J93" s="1"/>
  <c r="N94"/>
  <c r="N95"/>
  <c r="J95" s="1"/>
  <c r="N96"/>
  <c r="N97"/>
  <c r="J97" s="1"/>
  <c r="N98"/>
  <c r="N99"/>
  <c r="J99" s="1"/>
  <c r="N100"/>
  <c r="N101"/>
  <c r="J101" s="1"/>
  <c r="N102"/>
  <c r="N103"/>
  <c r="J103" s="1"/>
  <c r="N104"/>
  <c r="N105"/>
  <c r="J105" s="1"/>
  <c r="N106"/>
  <c r="N107"/>
  <c r="J107" s="1"/>
  <c r="N108"/>
  <c r="N109"/>
  <c r="J109" s="1"/>
  <c r="N110"/>
  <c r="N111"/>
  <c r="J111" s="1"/>
  <c r="N112"/>
  <c r="N113"/>
  <c r="J113" s="1"/>
  <c r="N114"/>
  <c r="N115"/>
  <c r="J115" s="1"/>
  <c r="N116"/>
  <c r="N117"/>
  <c r="J117" s="1"/>
  <c r="N118"/>
  <c r="N119"/>
  <c r="J119" s="1"/>
  <c r="N120"/>
  <c r="N121"/>
  <c r="J121" s="1"/>
  <c r="N122"/>
  <c r="N123"/>
  <c r="J123" s="1"/>
  <c r="N124"/>
  <c r="N125"/>
  <c r="J125" s="1"/>
  <c r="N126"/>
  <c r="N127"/>
  <c r="J127" s="1"/>
  <c r="N128"/>
  <c r="N129"/>
  <c r="J129" s="1"/>
  <c r="N130"/>
  <c r="N131"/>
  <c r="J131" s="1"/>
  <c r="N132"/>
  <c r="N133"/>
  <c r="J133" s="1"/>
  <c r="N134"/>
  <c r="N51"/>
  <c r="J51" s="1"/>
  <c r="N38"/>
  <c r="N39"/>
  <c r="J39" s="1"/>
  <c r="N40"/>
  <c r="N41"/>
  <c r="J41" s="1"/>
  <c r="N42"/>
  <c r="N43"/>
  <c r="J43" s="1"/>
  <c r="N44"/>
  <c r="N45"/>
  <c r="J45" s="1"/>
  <c r="N46"/>
  <c r="N47"/>
  <c r="J47" s="1"/>
  <c r="N48"/>
  <c r="N49"/>
  <c r="J49" s="1"/>
  <c r="N37"/>
  <c r="J37" s="1"/>
  <c r="N13"/>
  <c r="J13" s="1"/>
  <c r="N14"/>
  <c r="N15"/>
  <c r="J15" s="1"/>
  <c r="N16"/>
  <c r="N17"/>
  <c r="J17" s="1"/>
  <c r="N18"/>
  <c r="N19"/>
  <c r="J19" s="1"/>
  <c r="N20"/>
  <c r="N21"/>
  <c r="J21" s="1"/>
  <c r="N22"/>
  <c r="N23"/>
  <c r="J23" s="1"/>
  <c r="N24"/>
  <c r="N25"/>
  <c r="J25" s="1"/>
  <c r="N26"/>
  <c r="N27"/>
  <c r="J27" s="1"/>
  <c r="N28"/>
  <c r="N29"/>
  <c r="J29" s="1"/>
  <c r="N30"/>
  <c r="N31"/>
  <c r="J31" s="1"/>
  <c r="N32"/>
  <c r="N33"/>
  <c r="J33" s="1"/>
  <c r="N34"/>
  <c r="N35"/>
  <c r="J35" s="1"/>
  <c r="N12"/>
  <c r="I13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I125" s="1"/>
  <c r="O126"/>
  <c r="O127"/>
  <c r="I127" s="1"/>
  <c r="O128"/>
  <c r="O129"/>
  <c r="O130"/>
  <c r="O131"/>
  <c r="I131" s="1"/>
  <c r="O132"/>
  <c r="O133"/>
  <c r="O134"/>
  <c r="O51"/>
  <c r="O38"/>
  <c r="O39"/>
  <c r="O40"/>
  <c r="O41"/>
  <c r="O42"/>
  <c r="O43"/>
  <c r="O44"/>
  <c r="O45"/>
  <c r="O46"/>
  <c r="O47"/>
  <c r="O48"/>
  <c r="O49"/>
  <c r="O37"/>
  <c r="H55"/>
  <c r="H56"/>
  <c r="H65"/>
  <c r="H78"/>
  <c r="H79"/>
  <c r="H83"/>
  <c r="H84"/>
  <c r="H85"/>
  <c r="H96"/>
  <c r="H97"/>
  <c r="H109"/>
  <c r="H111"/>
  <c r="H113"/>
  <c r="H115"/>
  <c r="H117"/>
  <c r="H119"/>
  <c r="H121"/>
  <c r="H123"/>
  <c r="H127"/>
  <c r="H128"/>
  <c r="H129"/>
  <c r="H133"/>
  <c r="H40"/>
  <c r="H41"/>
  <c r="H46"/>
  <c r="H47"/>
  <c r="H48"/>
  <c r="G12"/>
  <c r="H12" s="1"/>
  <c r="I14"/>
  <c r="O14"/>
  <c r="F13"/>
  <c r="Q13" s="1"/>
  <c r="O13"/>
  <c r="P13" s="1"/>
  <c r="G134"/>
  <c r="H134" s="1"/>
  <c r="F134"/>
  <c r="R134" s="1"/>
  <c r="B134"/>
  <c r="I133"/>
  <c r="G133"/>
  <c r="F133"/>
  <c r="I132"/>
  <c r="G132"/>
  <c r="H132" s="1"/>
  <c r="F132"/>
  <c r="Q132" s="1"/>
  <c r="B132"/>
  <c r="G131"/>
  <c r="H131" s="1"/>
  <c r="F131"/>
  <c r="B131"/>
  <c r="G130"/>
  <c r="H130" s="1"/>
  <c r="F130"/>
  <c r="R129" s="1"/>
  <c r="I129"/>
  <c r="G129"/>
  <c r="F129"/>
  <c r="B129"/>
  <c r="P128"/>
  <c r="I128"/>
  <c r="F128"/>
  <c r="R128" s="1"/>
  <c r="B128"/>
  <c r="P127"/>
  <c r="F127"/>
  <c r="R127" s="1"/>
  <c r="B127"/>
  <c r="I126"/>
  <c r="G126"/>
  <c r="H126" s="1"/>
  <c r="F126"/>
  <c r="B126"/>
  <c r="G125"/>
  <c r="H125" s="1"/>
  <c r="F125"/>
  <c r="I124"/>
  <c r="G124"/>
  <c r="H124" s="1"/>
  <c r="F124"/>
  <c r="B124"/>
  <c r="P123"/>
  <c r="I123"/>
  <c r="F123"/>
  <c r="R123" s="1"/>
  <c r="B123"/>
  <c r="P122"/>
  <c r="G122"/>
  <c r="H122" s="1"/>
  <c r="F122"/>
  <c r="G121"/>
  <c r="F121"/>
  <c r="R121" s="1"/>
  <c r="B121"/>
  <c r="P120"/>
  <c r="G120"/>
  <c r="H120" s="1"/>
  <c r="F120"/>
  <c r="G119"/>
  <c r="F119"/>
  <c r="R119" s="1"/>
  <c r="B119"/>
  <c r="P118"/>
  <c r="G118"/>
  <c r="H118" s="1"/>
  <c r="F118"/>
  <c r="G117"/>
  <c r="F117"/>
  <c r="B117"/>
  <c r="P116"/>
  <c r="G116"/>
  <c r="H116" s="1"/>
  <c r="F116"/>
  <c r="G115"/>
  <c r="F115"/>
  <c r="B115"/>
  <c r="P114"/>
  <c r="G114"/>
  <c r="H114" s="1"/>
  <c r="F114"/>
  <c r="G113"/>
  <c r="F113"/>
  <c r="R113" s="1"/>
  <c r="B113"/>
  <c r="P112"/>
  <c r="G112"/>
  <c r="H112" s="1"/>
  <c r="F112"/>
  <c r="G111"/>
  <c r="F111"/>
  <c r="R111" s="1"/>
  <c r="B111"/>
  <c r="P110"/>
  <c r="G110"/>
  <c r="H110" s="1"/>
  <c r="F110"/>
  <c r="P109"/>
  <c r="F109"/>
  <c r="B109"/>
  <c r="P108"/>
  <c r="G108"/>
  <c r="H108" s="1"/>
  <c r="F108"/>
  <c r="I107"/>
  <c r="G107"/>
  <c r="H107" s="1"/>
  <c r="F107"/>
  <c r="R107" s="1"/>
  <c r="B107"/>
  <c r="G106"/>
  <c r="H106" s="1"/>
  <c r="F106"/>
  <c r="I105"/>
  <c r="G105"/>
  <c r="H105" s="1"/>
  <c r="F105"/>
  <c r="R105" s="1"/>
  <c r="B105"/>
  <c r="G104"/>
  <c r="H104" s="1"/>
  <c r="F104"/>
  <c r="I103"/>
  <c r="G103"/>
  <c r="H103" s="1"/>
  <c r="F103"/>
  <c r="R103" s="1"/>
  <c r="B103"/>
  <c r="I102"/>
  <c r="G102"/>
  <c r="H102" s="1"/>
  <c r="F102"/>
  <c r="R102" s="1"/>
  <c r="B102"/>
  <c r="G101"/>
  <c r="P101" s="1"/>
  <c r="F101"/>
  <c r="G100"/>
  <c r="H100" s="1"/>
  <c r="F100"/>
  <c r="R100" s="1"/>
  <c r="B100"/>
  <c r="G99"/>
  <c r="P99" s="1"/>
  <c r="F99"/>
  <c r="G98"/>
  <c r="H98" s="1"/>
  <c r="F98"/>
  <c r="R98" s="1"/>
  <c r="P97"/>
  <c r="F97"/>
  <c r="P96"/>
  <c r="F96"/>
  <c r="R96" s="1"/>
  <c r="B96"/>
  <c r="G95"/>
  <c r="H95" s="1"/>
  <c r="F95"/>
  <c r="I94"/>
  <c r="G94"/>
  <c r="H94" s="1"/>
  <c r="F94"/>
  <c r="R94" s="1"/>
  <c r="B94"/>
  <c r="G93"/>
  <c r="H93" s="1"/>
  <c r="F93"/>
  <c r="I92"/>
  <c r="G92"/>
  <c r="P92" s="1"/>
  <c r="F92"/>
  <c r="R92" s="1"/>
  <c r="B92"/>
  <c r="G91"/>
  <c r="H91" s="1"/>
  <c r="F91"/>
  <c r="I90"/>
  <c r="G90"/>
  <c r="H90" s="1"/>
  <c r="F90"/>
  <c r="B90"/>
  <c r="G89"/>
  <c r="H89" s="1"/>
  <c r="F89"/>
  <c r="I88"/>
  <c r="G88"/>
  <c r="H88" s="1"/>
  <c r="F88"/>
  <c r="R88" s="1"/>
  <c r="B88"/>
  <c r="G87"/>
  <c r="H87" s="1"/>
  <c r="F87"/>
  <c r="I86"/>
  <c r="G86"/>
  <c r="H86" s="1"/>
  <c r="F86"/>
  <c r="R86" s="1"/>
  <c r="B86"/>
  <c r="P85"/>
  <c r="F85"/>
  <c r="P84"/>
  <c r="F84"/>
  <c r="R84" s="1"/>
  <c r="B84"/>
  <c r="P83"/>
  <c r="F83"/>
  <c r="G82"/>
  <c r="H82" s="1"/>
  <c r="F82"/>
  <c r="B82"/>
  <c r="G81"/>
  <c r="P81" s="1"/>
  <c r="F81"/>
  <c r="G80"/>
  <c r="H80" s="1"/>
  <c r="F80"/>
  <c r="R80" s="1"/>
  <c r="B80"/>
  <c r="P79"/>
  <c r="F79"/>
  <c r="P78"/>
  <c r="F78"/>
  <c r="R78" s="1"/>
  <c r="B78"/>
  <c r="P77"/>
  <c r="G77"/>
  <c r="H77" s="1"/>
  <c r="F77"/>
  <c r="G76"/>
  <c r="H76" s="1"/>
  <c r="F76"/>
  <c r="R76" s="1"/>
  <c r="B76"/>
  <c r="P75"/>
  <c r="G75"/>
  <c r="H75" s="1"/>
  <c r="F75"/>
  <c r="G74"/>
  <c r="H74" s="1"/>
  <c r="F74"/>
  <c r="R74" s="1"/>
  <c r="B74"/>
  <c r="I73"/>
  <c r="G73"/>
  <c r="H73" s="1"/>
  <c r="F73"/>
  <c r="I72"/>
  <c r="G72"/>
  <c r="H72" s="1"/>
  <c r="F72"/>
  <c r="R72" s="1"/>
  <c r="P71"/>
  <c r="G71"/>
  <c r="H71" s="1"/>
  <c r="F71"/>
  <c r="I70"/>
  <c r="G70"/>
  <c r="H70" s="1"/>
  <c r="F70"/>
  <c r="R70" s="1"/>
  <c r="G69"/>
  <c r="H69" s="1"/>
  <c r="F69"/>
  <c r="R69" s="1"/>
  <c r="B69"/>
  <c r="G68"/>
  <c r="H68" s="1"/>
  <c r="F68"/>
  <c r="I67"/>
  <c r="G67"/>
  <c r="H67" s="1"/>
  <c r="F67"/>
  <c r="R67" s="1"/>
  <c r="B67"/>
  <c r="G66"/>
  <c r="H66" s="1"/>
  <c r="F66"/>
  <c r="P65"/>
  <c r="I65"/>
  <c r="F65"/>
  <c r="B65"/>
  <c r="G64"/>
  <c r="H64" s="1"/>
  <c r="F64"/>
  <c r="G63"/>
  <c r="H63" s="1"/>
  <c r="F63"/>
  <c r="R63" s="1"/>
  <c r="B63"/>
  <c r="G62"/>
  <c r="H62" s="1"/>
  <c r="F62"/>
  <c r="G61"/>
  <c r="H61" s="1"/>
  <c r="F61"/>
  <c r="B61"/>
  <c r="G60"/>
  <c r="H60" s="1"/>
  <c r="F60"/>
  <c r="G59"/>
  <c r="H59" s="1"/>
  <c r="F59"/>
  <c r="R59" s="1"/>
  <c r="B59"/>
  <c r="G58"/>
  <c r="H58" s="1"/>
  <c r="F58"/>
  <c r="G57"/>
  <c r="H57" s="1"/>
  <c r="F57"/>
  <c r="B57"/>
  <c r="P56"/>
  <c r="F56"/>
  <c r="P55"/>
  <c r="F55"/>
  <c r="R55" s="1"/>
  <c r="I54"/>
  <c r="G54"/>
  <c r="H54" s="1"/>
  <c r="F54"/>
  <c r="G53"/>
  <c r="H53" s="1"/>
  <c r="F53"/>
  <c r="B53"/>
  <c r="G52"/>
  <c r="H52" s="1"/>
  <c r="F52"/>
  <c r="G51"/>
  <c r="H51" s="1"/>
  <c r="F51"/>
  <c r="R51" s="1"/>
  <c r="B51"/>
  <c r="I49"/>
  <c r="G49"/>
  <c r="H49" s="1"/>
  <c r="F49"/>
  <c r="P48"/>
  <c r="F48"/>
  <c r="P47"/>
  <c r="I47"/>
  <c r="F47"/>
  <c r="P46"/>
  <c r="I46"/>
  <c r="F46"/>
  <c r="R46" s="1"/>
  <c r="G45"/>
  <c r="H45" s="1"/>
  <c r="F45"/>
  <c r="G44"/>
  <c r="H44" s="1"/>
  <c r="F44"/>
  <c r="G43"/>
  <c r="P43" s="1"/>
  <c r="F43"/>
  <c r="I42"/>
  <c r="G42"/>
  <c r="H42" s="1"/>
  <c r="F42"/>
  <c r="P41"/>
  <c r="F41"/>
  <c r="P40"/>
  <c r="I40"/>
  <c r="F40"/>
  <c r="R40" s="1"/>
  <c r="I39"/>
  <c r="G39"/>
  <c r="H39" s="1"/>
  <c r="F39"/>
  <c r="I38"/>
  <c r="G38"/>
  <c r="H38" s="1"/>
  <c r="F38"/>
  <c r="I37"/>
  <c r="G37"/>
  <c r="H37" s="1"/>
  <c r="F37"/>
  <c r="Q37" s="1"/>
  <c r="O35"/>
  <c r="I35" s="1"/>
  <c r="G35"/>
  <c r="H35" s="1"/>
  <c r="F35"/>
  <c r="Q35" s="1"/>
  <c r="O34"/>
  <c r="I34" s="1"/>
  <c r="G34"/>
  <c r="H34" s="1"/>
  <c r="F34"/>
  <c r="Q34" s="1"/>
  <c r="O33"/>
  <c r="I33" s="1"/>
  <c r="G33"/>
  <c r="H33" s="1"/>
  <c r="F33"/>
  <c r="O32"/>
  <c r="I32" s="1"/>
  <c r="G32"/>
  <c r="H32" s="1"/>
  <c r="F32"/>
  <c r="Q32" s="1"/>
  <c r="O31"/>
  <c r="I31" s="1"/>
  <c r="G31"/>
  <c r="H31" s="1"/>
  <c r="F31"/>
  <c r="O30"/>
  <c r="G30"/>
  <c r="H30" s="1"/>
  <c r="F30"/>
  <c r="O29"/>
  <c r="I29" s="1"/>
  <c r="G29"/>
  <c r="H29" s="1"/>
  <c r="F29"/>
  <c r="R29" s="1"/>
  <c r="O28"/>
  <c r="P28" s="1"/>
  <c r="G28"/>
  <c r="H28" s="1"/>
  <c r="F28"/>
  <c r="O27"/>
  <c r="I27" s="1"/>
  <c r="G27"/>
  <c r="H27" s="1"/>
  <c r="F27"/>
  <c r="O26"/>
  <c r="G26"/>
  <c r="H26" s="1"/>
  <c r="F26"/>
  <c r="O25"/>
  <c r="I25" s="1"/>
  <c r="G25"/>
  <c r="H25" s="1"/>
  <c r="F25"/>
  <c r="O24"/>
  <c r="G24"/>
  <c r="H24" s="1"/>
  <c r="F24"/>
  <c r="O23"/>
  <c r="I23" s="1"/>
  <c r="G23"/>
  <c r="H23" s="1"/>
  <c r="F23"/>
  <c r="R23" s="1"/>
  <c r="O22"/>
  <c r="G22"/>
  <c r="H22" s="1"/>
  <c r="F22"/>
  <c r="O21"/>
  <c r="I21" s="1"/>
  <c r="G21"/>
  <c r="H21" s="1"/>
  <c r="F21"/>
  <c r="R21" s="1"/>
  <c r="O20"/>
  <c r="P20" s="1"/>
  <c r="G20"/>
  <c r="H20" s="1"/>
  <c r="F20"/>
  <c r="O19"/>
  <c r="I19" s="1"/>
  <c r="G19"/>
  <c r="H19" s="1"/>
  <c r="F19"/>
  <c r="O18"/>
  <c r="G18"/>
  <c r="H18" s="1"/>
  <c r="F18"/>
  <c r="O17"/>
  <c r="I17" s="1"/>
  <c r="G17"/>
  <c r="H17" s="1"/>
  <c r="F17"/>
  <c r="R17" s="1"/>
  <c r="O16"/>
  <c r="I16" s="1"/>
  <c r="G16"/>
  <c r="H16" s="1"/>
  <c r="F16"/>
  <c r="R16" s="1"/>
  <c r="O15"/>
  <c r="I15" s="1"/>
  <c r="G15"/>
  <c r="P15" s="1"/>
  <c r="F15"/>
  <c r="R15" s="1"/>
  <c r="G14"/>
  <c r="P14" s="1"/>
  <c r="F14"/>
  <c r="G13"/>
  <c r="H13" s="1"/>
  <c r="O12"/>
  <c r="F12"/>
  <c r="B12"/>
  <c r="R63" i="5" l="1"/>
  <c r="P73"/>
  <c r="P77"/>
  <c r="P79"/>
  <c r="I88"/>
  <c r="P90"/>
  <c r="I99"/>
  <c r="I113"/>
  <c r="I121"/>
  <c r="R128"/>
  <c r="Q134"/>
  <c r="S134" s="1"/>
  <c r="R92"/>
  <c r="I106"/>
  <c r="R123"/>
  <c r="R55"/>
  <c r="P57"/>
  <c r="P59"/>
  <c r="P61"/>
  <c r="P63"/>
  <c r="R84"/>
  <c r="R90"/>
  <c r="R96"/>
  <c r="I104"/>
  <c r="R70"/>
  <c r="Q78"/>
  <c r="S78" s="1"/>
  <c r="I101"/>
  <c r="P134"/>
  <c r="R38"/>
  <c r="I41"/>
  <c r="Q40" s="1"/>
  <c r="S40" s="1"/>
  <c r="R47"/>
  <c r="R46"/>
  <c r="R19"/>
  <c r="R27"/>
  <c r="P22"/>
  <c r="P30"/>
  <c r="Q31"/>
  <c r="S31" s="1"/>
  <c r="Q14"/>
  <c r="S14" s="1"/>
  <c r="R23"/>
  <c r="Q33"/>
  <c r="S33" s="1"/>
  <c r="P35"/>
  <c r="Q16"/>
  <c r="S16" s="1"/>
  <c r="Q35"/>
  <c r="S35" s="1"/>
  <c r="R42"/>
  <c r="R65"/>
  <c r="R127"/>
  <c r="Q19"/>
  <c r="S19" s="1"/>
  <c r="Q94"/>
  <c r="S94" s="1"/>
  <c r="I13"/>
  <c r="Q13" s="1"/>
  <c r="S13" s="1"/>
  <c r="R15"/>
  <c r="H16"/>
  <c r="I17"/>
  <c r="Q17" s="1"/>
  <c r="S17" s="1"/>
  <c r="R21"/>
  <c r="H22"/>
  <c r="H23"/>
  <c r="I24"/>
  <c r="Q23" s="1"/>
  <c r="S23" s="1"/>
  <c r="I25"/>
  <c r="Q25" s="1"/>
  <c r="S25" s="1"/>
  <c r="R29"/>
  <c r="H30"/>
  <c r="H31"/>
  <c r="I32"/>
  <c r="Q32" s="1"/>
  <c r="S32" s="1"/>
  <c r="R34"/>
  <c r="H35"/>
  <c r="I37"/>
  <c r="Q37" s="1"/>
  <c r="S37" s="1"/>
  <c r="R44"/>
  <c r="H45"/>
  <c r="I46"/>
  <c r="Q46" s="1"/>
  <c r="S46" s="1"/>
  <c r="I48"/>
  <c r="I49"/>
  <c r="Q49" s="1"/>
  <c r="S49" s="1"/>
  <c r="I51"/>
  <c r="Q51" s="1"/>
  <c r="S51" s="1"/>
  <c r="I53"/>
  <c r="Q53" s="1"/>
  <c r="S53" s="1"/>
  <c r="I56"/>
  <c r="H57"/>
  <c r="I58"/>
  <c r="Q57" s="1"/>
  <c r="S57" s="1"/>
  <c r="H59"/>
  <c r="I60"/>
  <c r="Q59" s="1"/>
  <c r="S59" s="1"/>
  <c r="H61"/>
  <c r="I62"/>
  <c r="Q61" s="1"/>
  <c r="S61" s="1"/>
  <c r="H63"/>
  <c r="I64"/>
  <c r="Q63" s="1"/>
  <c r="S63" s="1"/>
  <c r="I65"/>
  <c r="Q65" s="1"/>
  <c r="S65" s="1"/>
  <c r="I67"/>
  <c r="Q67" s="1"/>
  <c r="S67" s="1"/>
  <c r="I69"/>
  <c r="Q69" s="1"/>
  <c r="S69" s="1"/>
  <c r="R72"/>
  <c r="H73"/>
  <c r="R74"/>
  <c r="H75"/>
  <c r="R76"/>
  <c r="H77"/>
  <c r="I80"/>
  <c r="Q80" s="1"/>
  <c r="S80" s="1"/>
  <c r="I82"/>
  <c r="I85"/>
  <c r="I87"/>
  <c r="Q86" s="1"/>
  <c r="S86" s="1"/>
  <c r="I89"/>
  <c r="I91"/>
  <c r="Q90" s="1"/>
  <c r="S90" s="1"/>
  <c r="I93"/>
  <c r="Q92" s="1"/>
  <c r="S92" s="1"/>
  <c r="I95"/>
  <c r="I96"/>
  <c r="Q96" s="1"/>
  <c r="S96" s="1"/>
  <c r="R98"/>
  <c r="R100"/>
  <c r="R102"/>
  <c r="R103"/>
  <c r="R105"/>
  <c r="R107"/>
  <c r="I110"/>
  <c r="Q109" s="1"/>
  <c r="S109" s="1"/>
  <c r="I112"/>
  <c r="Q111" s="1"/>
  <c r="S111" s="1"/>
  <c r="I114"/>
  <c r="Q113" s="1"/>
  <c r="S113" s="1"/>
  <c r="I116"/>
  <c r="Q115" s="1"/>
  <c r="S115" s="1"/>
  <c r="I118"/>
  <c r="Q117" s="1"/>
  <c r="S117" s="1"/>
  <c r="I120"/>
  <c r="Q119" s="1"/>
  <c r="S119" s="1"/>
  <c r="I122"/>
  <c r="I124"/>
  <c r="I126"/>
  <c r="Q126" s="1"/>
  <c r="S126" s="1"/>
  <c r="Q127"/>
  <c r="S127" s="1"/>
  <c r="R129"/>
  <c r="R131"/>
  <c r="R132"/>
  <c r="H134"/>
  <c r="P12"/>
  <c r="P14"/>
  <c r="P18"/>
  <c r="P19"/>
  <c r="P26"/>
  <c r="P27"/>
  <c r="P33"/>
  <c r="P38"/>
  <c r="R40"/>
  <c r="P42"/>
  <c r="P52"/>
  <c r="P54"/>
  <c r="P66"/>
  <c r="P68"/>
  <c r="P70"/>
  <c r="R78"/>
  <c r="P81"/>
  <c r="R94"/>
  <c r="R109"/>
  <c r="R111"/>
  <c r="R113"/>
  <c r="R115"/>
  <c r="R117"/>
  <c r="R119"/>
  <c r="R121"/>
  <c r="I125"/>
  <c r="I127"/>
  <c r="R13"/>
  <c r="I15"/>
  <c r="Q15" s="1"/>
  <c r="S15" s="1"/>
  <c r="R17"/>
  <c r="I20"/>
  <c r="I21"/>
  <c r="Q21" s="1"/>
  <c r="S21" s="1"/>
  <c r="R25"/>
  <c r="I28"/>
  <c r="Q27" s="1"/>
  <c r="S27" s="1"/>
  <c r="I29"/>
  <c r="Q29" s="1"/>
  <c r="S29" s="1"/>
  <c r="R32"/>
  <c r="I34"/>
  <c r="Q34" s="1"/>
  <c r="S34" s="1"/>
  <c r="R37"/>
  <c r="I39"/>
  <c r="Q38" s="1"/>
  <c r="S38" s="1"/>
  <c r="I43"/>
  <c r="Q42" s="1"/>
  <c r="S42" s="1"/>
  <c r="I44"/>
  <c r="Q44" s="1"/>
  <c r="S44" s="1"/>
  <c r="I47"/>
  <c r="Q47" s="1"/>
  <c r="S47" s="1"/>
  <c r="R49"/>
  <c r="R51"/>
  <c r="R53"/>
  <c r="I55"/>
  <c r="Q55" s="1"/>
  <c r="S55" s="1"/>
  <c r="R67"/>
  <c r="R69"/>
  <c r="I71"/>
  <c r="Q70" s="1"/>
  <c r="S70" s="1"/>
  <c r="I72"/>
  <c r="Q72" s="1"/>
  <c r="S72" s="1"/>
  <c r="I74"/>
  <c r="Q74" s="1"/>
  <c r="S74" s="1"/>
  <c r="I76"/>
  <c r="Q76" s="1"/>
  <c r="S76" s="1"/>
  <c r="R80"/>
  <c r="R82"/>
  <c r="I83"/>
  <c r="I84"/>
  <c r="I97"/>
  <c r="I98"/>
  <c r="Q98" s="1"/>
  <c r="S98" s="1"/>
  <c r="I100"/>
  <c r="Q100" s="1"/>
  <c r="S100" s="1"/>
  <c r="I102"/>
  <c r="Q102" s="1"/>
  <c r="S102" s="1"/>
  <c r="I103"/>
  <c r="Q103" s="1"/>
  <c r="S103" s="1"/>
  <c r="I105"/>
  <c r="Q105" s="1"/>
  <c r="S105" s="1"/>
  <c r="I107"/>
  <c r="Q107" s="1"/>
  <c r="S107" s="1"/>
  <c r="R124"/>
  <c r="R126"/>
  <c r="I128"/>
  <c r="Q128" s="1"/>
  <c r="S128" s="1"/>
  <c r="I129"/>
  <c r="Q129" s="1"/>
  <c r="S129" s="1"/>
  <c r="I131"/>
  <c r="Q131" s="1"/>
  <c r="S131" s="1"/>
  <c r="I132"/>
  <c r="Q132" s="1"/>
  <c r="S132" s="1"/>
  <c r="R128" i="4"/>
  <c r="I78"/>
  <c r="Q78" s="1"/>
  <c r="S78" s="1"/>
  <c r="I92"/>
  <c r="I106"/>
  <c r="I108"/>
  <c r="P31"/>
  <c r="P23"/>
  <c r="I40"/>
  <c r="P45"/>
  <c r="R46"/>
  <c r="R55"/>
  <c r="P57"/>
  <c r="P59"/>
  <c r="P61"/>
  <c r="P63"/>
  <c r="R84"/>
  <c r="P86"/>
  <c r="P88"/>
  <c r="P90"/>
  <c r="I115"/>
  <c r="Q115" s="1"/>
  <c r="S115" s="1"/>
  <c r="R127"/>
  <c r="R70"/>
  <c r="I79"/>
  <c r="I94"/>
  <c r="R57"/>
  <c r="R59"/>
  <c r="P73"/>
  <c r="P75"/>
  <c r="P77"/>
  <c r="R86"/>
  <c r="R88"/>
  <c r="R90"/>
  <c r="I99"/>
  <c r="I104"/>
  <c r="I111"/>
  <c r="Q111" s="1"/>
  <c r="S111" s="1"/>
  <c r="I119"/>
  <c r="Q133"/>
  <c r="S133" s="1"/>
  <c r="R65"/>
  <c r="R38"/>
  <c r="I41"/>
  <c r="Q40" s="1"/>
  <c r="S40" s="1"/>
  <c r="R47"/>
  <c r="Q14"/>
  <c r="S14" s="1"/>
  <c r="P16"/>
  <c r="Q33"/>
  <c r="S33" s="1"/>
  <c r="P35"/>
  <c r="Q16"/>
  <c r="S16" s="1"/>
  <c r="Q35"/>
  <c r="S35" s="1"/>
  <c r="P22"/>
  <c r="P30"/>
  <c r="Q31"/>
  <c r="S31" s="1"/>
  <c r="R23"/>
  <c r="R31"/>
  <c r="P13"/>
  <c r="P21"/>
  <c r="P24"/>
  <c r="P29"/>
  <c r="P32"/>
  <c r="P15"/>
  <c r="R16"/>
  <c r="R19"/>
  <c r="R27"/>
  <c r="P34"/>
  <c r="R35"/>
  <c r="P17"/>
  <c r="P20"/>
  <c r="P28"/>
  <c r="P25"/>
  <c r="R42"/>
  <c r="R96"/>
  <c r="I13"/>
  <c r="Q13" s="1"/>
  <c r="S13" s="1"/>
  <c r="R15"/>
  <c r="H16"/>
  <c r="I17"/>
  <c r="Q17" s="1"/>
  <c r="S17" s="1"/>
  <c r="R21"/>
  <c r="H22"/>
  <c r="H23"/>
  <c r="I24"/>
  <c r="Q23" s="1"/>
  <c r="S23" s="1"/>
  <c r="I25"/>
  <c r="Q25" s="1"/>
  <c r="S25" s="1"/>
  <c r="R29"/>
  <c r="H30"/>
  <c r="H31"/>
  <c r="I32"/>
  <c r="Q32" s="1"/>
  <c r="S32" s="1"/>
  <c r="R34"/>
  <c r="H35"/>
  <c r="I37"/>
  <c r="Q37" s="1"/>
  <c r="S37" s="1"/>
  <c r="R44"/>
  <c r="H45"/>
  <c r="I46"/>
  <c r="Q46" s="1"/>
  <c r="S46" s="1"/>
  <c r="I48"/>
  <c r="I49"/>
  <c r="Q49" s="1"/>
  <c r="S49" s="1"/>
  <c r="I51"/>
  <c r="Q51" s="1"/>
  <c r="S51" s="1"/>
  <c r="I53"/>
  <c r="Q53" s="1"/>
  <c r="S53" s="1"/>
  <c r="I56"/>
  <c r="H57"/>
  <c r="I58"/>
  <c r="Q57" s="1"/>
  <c r="S57" s="1"/>
  <c r="H59"/>
  <c r="I60"/>
  <c r="Q59" s="1"/>
  <c r="S59" s="1"/>
  <c r="H61"/>
  <c r="I62"/>
  <c r="Q61" s="1"/>
  <c r="S61" s="1"/>
  <c r="H63"/>
  <c r="I64"/>
  <c r="Q63" s="1"/>
  <c r="S63" s="1"/>
  <c r="I65"/>
  <c r="Q65" s="1"/>
  <c r="S65" s="1"/>
  <c r="I67"/>
  <c r="Q67" s="1"/>
  <c r="S67" s="1"/>
  <c r="I69"/>
  <c r="Q69" s="1"/>
  <c r="S69" s="1"/>
  <c r="R72"/>
  <c r="H73"/>
  <c r="R74"/>
  <c r="H75"/>
  <c r="R76"/>
  <c r="H77"/>
  <c r="I80"/>
  <c r="Q80" s="1"/>
  <c r="S80" s="1"/>
  <c r="I82"/>
  <c r="I85"/>
  <c r="H86"/>
  <c r="I87"/>
  <c r="Q86" s="1"/>
  <c r="S86" s="1"/>
  <c r="H88"/>
  <c r="I89"/>
  <c r="Q88" s="1"/>
  <c r="S88" s="1"/>
  <c r="I91"/>
  <c r="Q90" s="1"/>
  <c r="S90" s="1"/>
  <c r="I93"/>
  <c r="Q92" s="1"/>
  <c r="S92" s="1"/>
  <c r="I95"/>
  <c r="Q94" s="1"/>
  <c r="S94" s="1"/>
  <c r="I96"/>
  <c r="R98"/>
  <c r="R100"/>
  <c r="R102"/>
  <c r="R103"/>
  <c r="R105"/>
  <c r="R107"/>
  <c r="I110"/>
  <c r="Q109" s="1"/>
  <c r="S109" s="1"/>
  <c r="I112"/>
  <c r="I114"/>
  <c r="Q113" s="1"/>
  <c r="S113" s="1"/>
  <c r="I116"/>
  <c r="I118"/>
  <c r="Q117" s="1"/>
  <c r="S117" s="1"/>
  <c r="I120"/>
  <c r="Q119" s="1"/>
  <c r="S119" s="1"/>
  <c r="I122"/>
  <c r="Q121" s="1"/>
  <c r="S121" s="1"/>
  <c r="I123"/>
  <c r="Q123" s="1"/>
  <c r="S123" s="1"/>
  <c r="I124"/>
  <c r="I126"/>
  <c r="Q126" s="1"/>
  <c r="S126" s="1"/>
  <c r="Q127"/>
  <c r="S127" s="1"/>
  <c r="R129"/>
  <c r="R131"/>
  <c r="R132"/>
  <c r="P12"/>
  <c r="P14"/>
  <c r="P18"/>
  <c r="P19"/>
  <c r="P26"/>
  <c r="P27"/>
  <c r="P33"/>
  <c r="P38"/>
  <c r="R40"/>
  <c r="P42"/>
  <c r="P52"/>
  <c r="P54"/>
  <c r="R61"/>
  <c r="R63"/>
  <c r="P66"/>
  <c r="P68"/>
  <c r="P70"/>
  <c r="R78"/>
  <c r="P81"/>
  <c r="R92"/>
  <c r="R94"/>
  <c r="R109"/>
  <c r="R111"/>
  <c r="R113"/>
  <c r="R115"/>
  <c r="R117"/>
  <c r="R119"/>
  <c r="R121"/>
  <c r="I125"/>
  <c r="I127"/>
  <c r="R134"/>
  <c r="R13"/>
  <c r="I15"/>
  <c r="Q15" s="1"/>
  <c r="S15" s="1"/>
  <c r="R17"/>
  <c r="I20"/>
  <c r="Q19" s="1"/>
  <c r="S19" s="1"/>
  <c r="I21"/>
  <c r="Q21" s="1"/>
  <c r="S21" s="1"/>
  <c r="R25"/>
  <c r="I28"/>
  <c r="Q27" s="1"/>
  <c r="S27" s="1"/>
  <c r="I29"/>
  <c r="Q29" s="1"/>
  <c r="S29" s="1"/>
  <c r="R32"/>
  <c r="I34"/>
  <c r="Q34" s="1"/>
  <c r="S34" s="1"/>
  <c r="R37"/>
  <c r="I39"/>
  <c r="Q38" s="1"/>
  <c r="S38" s="1"/>
  <c r="I43"/>
  <c r="Q42" s="1"/>
  <c r="S42" s="1"/>
  <c r="I44"/>
  <c r="Q44" s="1"/>
  <c r="S44" s="1"/>
  <c r="I47"/>
  <c r="Q47" s="1"/>
  <c r="S47" s="1"/>
  <c r="R49"/>
  <c r="R51"/>
  <c r="R53"/>
  <c r="I55"/>
  <c r="Q55" s="1"/>
  <c r="S55" s="1"/>
  <c r="R67"/>
  <c r="R69"/>
  <c r="I71"/>
  <c r="Q70" s="1"/>
  <c r="S70" s="1"/>
  <c r="I72"/>
  <c r="Q72" s="1"/>
  <c r="S72" s="1"/>
  <c r="I74"/>
  <c r="Q74" s="1"/>
  <c r="S74" s="1"/>
  <c r="I76"/>
  <c r="Q76" s="1"/>
  <c r="S76" s="1"/>
  <c r="R80"/>
  <c r="R82"/>
  <c r="I83"/>
  <c r="I84"/>
  <c r="Q84" s="1"/>
  <c r="S84" s="1"/>
  <c r="I97"/>
  <c r="I98"/>
  <c r="Q98" s="1"/>
  <c r="S98" s="1"/>
  <c r="I100"/>
  <c r="Q100" s="1"/>
  <c r="S100" s="1"/>
  <c r="I102"/>
  <c r="Q102" s="1"/>
  <c r="S102" s="1"/>
  <c r="I103"/>
  <c r="Q103" s="1"/>
  <c r="S103" s="1"/>
  <c r="I105"/>
  <c r="Q105" s="1"/>
  <c r="S105" s="1"/>
  <c r="I107"/>
  <c r="Q107" s="1"/>
  <c r="S107" s="1"/>
  <c r="R123"/>
  <c r="R124"/>
  <c r="R126"/>
  <c r="I128"/>
  <c r="Q128" s="1"/>
  <c r="S128" s="1"/>
  <c r="I129"/>
  <c r="Q129" s="1"/>
  <c r="S129" s="1"/>
  <c r="I131"/>
  <c r="Q131" s="1"/>
  <c r="S131" s="1"/>
  <c r="I132"/>
  <c r="Q132" s="1"/>
  <c r="S132" s="1"/>
  <c r="I134"/>
  <c r="Q134" s="1"/>
  <c r="S134" s="1"/>
  <c r="R131" i="2"/>
  <c r="P24"/>
  <c r="P39"/>
  <c r="P125"/>
  <c r="H14"/>
  <c r="H43"/>
  <c r="H101"/>
  <c r="H99"/>
  <c r="H81"/>
  <c r="R34"/>
  <c r="R32"/>
  <c r="R13"/>
  <c r="R19"/>
  <c r="R25"/>
  <c r="Q46"/>
  <c r="Q49"/>
  <c r="S49" s="1"/>
  <c r="R38"/>
  <c r="R44"/>
  <c r="R47"/>
  <c r="Q72"/>
  <c r="Q102"/>
  <c r="Q123"/>
  <c r="Q126"/>
  <c r="S126" s="1"/>
  <c r="Q128"/>
  <c r="R53"/>
  <c r="R57"/>
  <c r="R90"/>
  <c r="R126"/>
  <c r="R133"/>
  <c r="R117"/>
  <c r="R115"/>
  <c r="R109"/>
  <c r="R82"/>
  <c r="R65"/>
  <c r="R42"/>
  <c r="R27"/>
  <c r="Q15"/>
  <c r="S15" s="1"/>
  <c r="Q16"/>
  <c r="S16" s="1"/>
  <c r="I24"/>
  <c r="S32"/>
  <c r="S37"/>
  <c r="S128"/>
  <c r="P129"/>
  <c r="P130"/>
  <c r="S132"/>
  <c r="H15"/>
  <c r="H92"/>
  <c r="P12"/>
  <c r="R35"/>
  <c r="R33"/>
  <c r="R31"/>
  <c r="R61"/>
  <c r="R14"/>
  <c r="Q14"/>
  <c r="S14" s="1"/>
  <c r="Q23"/>
  <c r="S23" s="1"/>
  <c r="Q31"/>
  <c r="S31" s="1"/>
  <c r="Q33"/>
  <c r="S33" s="1"/>
  <c r="Q38"/>
  <c r="S38" s="1"/>
  <c r="R37"/>
  <c r="R49"/>
  <c r="Q124"/>
  <c r="S124" s="1"/>
  <c r="Q127"/>
  <c r="S127" s="1"/>
  <c r="Q131"/>
  <c r="S131" s="1"/>
  <c r="Q133"/>
  <c r="S133" s="1"/>
  <c r="R124"/>
  <c r="R132"/>
  <c r="S46"/>
  <c r="S12"/>
  <c r="I20"/>
  <c r="P21"/>
  <c r="I28"/>
  <c r="P29"/>
  <c r="I84"/>
  <c r="Q84" s="1"/>
  <c r="S102"/>
  <c r="P107"/>
  <c r="P17"/>
  <c r="P25"/>
  <c r="S34"/>
  <c r="S35"/>
  <c r="P105"/>
  <c r="S13"/>
  <c r="I55"/>
  <c r="Q55" s="1"/>
  <c r="I78"/>
  <c r="Q78" s="1"/>
  <c r="P88"/>
  <c r="P103"/>
  <c r="P54"/>
  <c r="P67"/>
  <c r="P86"/>
  <c r="P90"/>
  <c r="P94"/>
  <c r="I101"/>
  <c r="P44"/>
  <c r="P51"/>
  <c r="P53"/>
  <c r="P57"/>
  <c r="P59"/>
  <c r="P61"/>
  <c r="P63"/>
  <c r="P69"/>
  <c r="P70"/>
  <c r="S72"/>
  <c r="P74"/>
  <c r="P76"/>
  <c r="P80"/>
  <c r="P82"/>
  <c r="P87"/>
  <c r="P89"/>
  <c r="P91"/>
  <c r="P93"/>
  <c r="P95"/>
  <c r="P98"/>
  <c r="P100"/>
  <c r="P102"/>
  <c r="P104"/>
  <c r="P106"/>
  <c r="P111"/>
  <c r="P113"/>
  <c r="P115"/>
  <c r="P117"/>
  <c r="P119"/>
  <c r="P121"/>
  <c r="P124"/>
  <c r="P126"/>
  <c r="P134"/>
  <c r="P16"/>
  <c r="P18"/>
  <c r="P19"/>
  <c r="P22"/>
  <c r="P23"/>
  <c r="P26"/>
  <c r="P27"/>
  <c r="P30"/>
  <c r="P31"/>
  <c r="P32"/>
  <c r="P33"/>
  <c r="P34"/>
  <c r="P35"/>
  <c r="P37"/>
  <c r="P38"/>
  <c r="P42"/>
  <c r="I44"/>
  <c r="Q44" s="1"/>
  <c r="P45"/>
  <c r="P49"/>
  <c r="I51"/>
  <c r="Q51" s="1"/>
  <c r="P52"/>
  <c r="I53"/>
  <c r="I57"/>
  <c r="Q57" s="1"/>
  <c r="P58"/>
  <c r="I59"/>
  <c r="Q59" s="1"/>
  <c r="P60"/>
  <c r="I61"/>
  <c r="Q61" s="1"/>
  <c r="P62"/>
  <c r="I63"/>
  <c r="Q63" s="1"/>
  <c r="P64"/>
  <c r="P66"/>
  <c r="P68"/>
  <c r="I69"/>
  <c r="Q69" s="1"/>
  <c r="P72"/>
  <c r="P73"/>
  <c r="I74"/>
  <c r="Q74" s="1"/>
  <c r="I75"/>
  <c r="I76"/>
  <c r="Q76" s="1"/>
  <c r="I77"/>
  <c r="I79"/>
  <c r="I80"/>
  <c r="Q80" s="1"/>
  <c r="I81"/>
  <c r="I82"/>
  <c r="Q82" s="1"/>
  <c r="I96"/>
  <c r="Q96" s="1"/>
  <c r="I98"/>
  <c r="Q98" s="1"/>
  <c r="I99"/>
  <c r="I100"/>
  <c r="I109"/>
  <c r="Q109" s="1"/>
  <c r="I110"/>
  <c r="I111"/>
  <c r="Q111" s="1"/>
  <c r="I112"/>
  <c r="I113"/>
  <c r="Q113" s="1"/>
  <c r="I114"/>
  <c r="I115"/>
  <c r="I116"/>
  <c r="I117"/>
  <c r="Q117" s="1"/>
  <c r="I118"/>
  <c r="I119"/>
  <c r="I120"/>
  <c r="I121"/>
  <c r="Q121" s="1"/>
  <c r="I122"/>
  <c r="S123"/>
  <c r="P131"/>
  <c r="P132"/>
  <c r="P133"/>
  <c r="I134"/>
  <c r="Q134" s="1"/>
  <c r="I43"/>
  <c r="Q42" s="1"/>
  <c r="I56"/>
  <c r="I58"/>
  <c r="I60"/>
  <c r="I62"/>
  <c r="I64"/>
  <c r="I18"/>
  <c r="I22"/>
  <c r="Q21" s="1"/>
  <c r="S21" s="1"/>
  <c r="I26"/>
  <c r="I30"/>
  <c r="Q29" s="1"/>
  <c r="I41"/>
  <c r="Q40" s="1"/>
  <c r="I45"/>
  <c r="I48"/>
  <c r="Q47" s="1"/>
  <c r="I52"/>
  <c r="I66"/>
  <c r="I68"/>
  <c r="Q67" s="1"/>
  <c r="I71"/>
  <c r="I83"/>
  <c r="I85"/>
  <c r="I87"/>
  <c r="Q86" s="1"/>
  <c r="I89"/>
  <c r="I91"/>
  <c r="Q90" s="1"/>
  <c r="I93"/>
  <c r="I95"/>
  <c r="Q94" s="1"/>
  <c r="I97"/>
  <c r="I104"/>
  <c r="Q103" s="1"/>
  <c r="I106"/>
  <c r="I108"/>
  <c r="I130"/>
  <c r="Q124" i="5" l="1"/>
  <c r="S124" s="1"/>
  <c r="Q84"/>
  <c r="S84" s="1"/>
  <c r="Q88"/>
  <c r="S88" s="1"/>
  <c r="Q121"/>
  <c r="S121" s="1"/>
  <c r="Q82"/>
  <c r="S82" s="1"/>
  <c r="Q124" i="4"/>
  <c r="S124" s="1"/>
  <c r="Q82"/>
  <c r="S82" s="1"/>
  <c r="Q96"/>
  <c r="S96" s="1"/>
  <c r="S96" i="2"/>
  <c r="S84"/>
  <c r="S61"/>
  <c r="S57"/>
  <c r="Q65"/>
  <c r="S65" s="1"/>
  <c r="Q25"/>
  <c r="S25" s="1"/>
  <c r="S103"/>
  <c r="S94"/>
  <c r="S90"/>
  <c r="S86"/>
  <c r="S82"/>
  <c r="S67"/>
  <c r="S29"/>
  <c r="S63"/>
  <c r="S59"/>
  <c r="S55"/>
  <c r="S78"/>
  <c r="Q107"/>
  <c r="S107" s="1"/>
  <c r="Q100"/>
  <c r="S100" s="1"/>
  <c r="Q92"/>
  <c r="S92" s="1"/>
  <c r="Q70"/>
  <c r="S70" s="1"/>
  <c r="Q129"/>
  <c r="S129" s="1"/>
  <c r="Q119"/>
  <c r="S119" s="1"/>
  <c r="Q105"/>
  <c r="S105" s="1"/>
  <c r="Q88"/>
  <c r="S88" s="1"/>
  <c r="Q17"/>
  <c r="S17" s="1"/>
  <c r="Q27"/>
  <c r="S27" s="1"/>
  <c r="Q19"/>
  <c r="S19" s="1"/>
  <c r="Q115"/>
  <c r="S115" s="1"/>
  <c r="Q53"/>
  <c r="S53" s="1"/>
  <c r="S113"/>
  <c r="S109"/>
  <c r="S51"/>
  <c r="S47"/>
  <c r="S40"/>
  <c r="S42"/>
  <c r="S44"/>
  <c r="S134"/>
  <c r="S121"/>
  <c r="S117"/>
  <c r="S111"/>
  <c r="S80"/>
  <c r="S74"/>
  <c r="S98"/>
  <c r="S76"/>
  <c r="S69"/>
</calcChain>
</file>

<file path=xl/sharedStrings.xml><?xml version="1.0" encoding="utf-8"?>
<sst xmlns="http://schemas.openxmlformats.org/spreadsheetml/2006/main" count="547" uniqueCount="70">
  <si>
    <t>(наименование сетевой организации)</t>
  </si>
  <si>
    <t>КТП-17</t>
  </si>
  <si>
    <t>КТП-6</t>
  </si>
  <si>
    <t>ТП-109</t>
  </si>
  <si>
    <t>ТП-102</t>
  </si>
  <si>
    <t>ТП-101</t>
  </si>
  <si>
    <t>ТП-104</t>
  </si>
  <si>
    <t>ТП-105</t>
  </si>
  <si>
    <t>ТП-103</t>
  </si>
  <si>
    <t>ТП-106</t>
  </si>
  <si>
    <t>ТП-107</t>
  </si>
  <si>
    <t>ТП-108</t>
  </si>
  <si>
    <t>ТП-629</t>
  </si>
  <si>
    <t>ТП-625</t>
  </si>
  <si>
    <t>ТП-627</t>
  </si>
  <si>
    <t>ТП-626</t>
  </si>
  <si>
    <t>ТП-124</t>
  </si>
  <si>
    <t>ТП-76</t>
  </si>
  <si>
    <t>ТП-94</t>
  </si>
  <si>
    <t>ТП-87</t>
  </si>
  <si>
    <t>ТП-74</t>
  </si>
  <si>
    <t>ТП-75</t>
  </si>
  <si>
    <t>ТП-84</t>
  </si>
  <si>
    <t>ТП-123</t>
  </si>
  <si>
    <t xml:space="preserve">РП3 </t>
  </si>
  <si>
    <t>ТП-58</t>
  </si>
  <si>
    <t>РП2</t>
  </si>
  <si>
    <t>ТП-50</t>
  </si>
  <si>
    <t>КТП-15</t>
  </si>
  <si>
    <t>ТМ</t>
  </si>
  <si>
    <t>Т-1 ТМ</t>
  </si>
  <si>
    <t>Т-2 ТМ</t>
  </si>
  <si>
    <t>Т-1ТМ</t>
  </si>
  <si>
    <t>Т-2ТМ</t>
  </si>
  <si>
    <t>А</t>
  </si>
  <si>
    <t>С</t>
  </si>
  <si>
    <t>Iср.  (Uл=6   (10)кВ)</t>
  </si>
  <si>
    <t>филиал АО "МЭС" "Ковдорская электросеть"</t>
  </si>
  <si>
    <t xml:space="preserve">Информация 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напряжения ниже 35 кВ с дифференциацией по всем уровням напряжения </t>
  </si>
  <si>
    <t>№ п\п</t>
  </si>
  <si>
    <t>№ ТП</t>
  </si>
  <si>
    <t>параметры трансформатора</t>
  </si>
  <si>
    <t>Максимальный ток трансформатора, А</t>
  </si>
  <si>
    <t>коэфф-нт загрузки  тр-ра,        Кн</t>
  </si>
  <si>
    <t>Объем свободной мощности ПС, кВА</t>
  </si>
  <si>
    <t>Замеры на Uл=0,4кВ</t>
  </si>
  <si>
    <t>Тип</t>
  </si>
  <si>
    <t>Номинальная мощность Sн, кВА</t>
  </si>
  <si>
    <t>Номинальная мощность Рн, кВт</t>
  </si>
  <si>
    <t>В</t>
  </si>
  <si>
    <t>от ПС-41</t>
  </si>
  <si>
    <t>КТП-9</t>
  </si>
  <si>
    <t>ПС 368</t>
  </si>
  <si>
    <t>ПС 40А</t>
  </si>
  <si>
    <t>ВРИО директора</t>
  </si>
  <si>
    <t>Е.А.Семёнов</t>
  </si>
  <si>
    <t>Приложение к письму от ______________ № ___________</t>
  </si>
  <si>
    <t>I ном А, НН</t>
  </si>
  <si>
    <t>Iном А, ВН</t>
  </si>
  <si>
    <t>Iср.  (Uл=0,4   кВ)</t>
  </si>
  <si>
    <t>Фактическая присоединенная мощность ВН, кВт</t>
  </si>
  <si>
    <t>Фактическая присоединенная мощность НН, кВт</t>
  </si>
  <si>
    <t>Напряжение ВН, кВ</t>
  </si>
  <si>
    <t>Объем свободной мощности ПС НН, кВт</t>
  </si>
  <si>
    <r>
      <t>Объем свободной мощности ПС СН-</t>
    </r>
    <r>
      <rPr>
        <b/>
        <sz val="12"/>
        <rFont val="Calibri"/>
        <family val="2"/>
        <charset val="204"/>
      </rPr>
      <t>ΙΙ</t>
    </r>
    <r>
      <rPr>
        <b/>
        <sz val="10"/>
        <rFont val="Arial Cyr"/>
        <family val="2"/>
        <charset val="204"/>
      </rPr>
      <t>, кВт</t>
    </r>
  </si>
  <si>
    <t>к приказу №821 от 15.12 2017г.</t>
  </si>
  <si>
    <t>Приложение №____</t>
  </si>
  <si>
    <t>Главный инженер</t>
  </si>
  <si>
    <t>И.о.главного инженера</t>
  </si>
  <si>
    <t>В.Л.Вериитин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</si>
</sst>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sz val="9"/>
      <name val="Arial Cyr"/>
      <charset val="204"/>
    </font>
    <font>
      <b/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0" fillId="0" borderId="0" xfId="0" applyFill="1"/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6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7" fillId="0" borderId="0" xfId="0" applyFont="1"/>
    <xf numFmtId="0" fontId="0" fillId="2" borderId="0" xfId="0" applyFill="1" applyAlignment="1">
      <alignment horizontal="center"/>
    </xf>
    <xf numFmtId="0" fontId="0" fillId="3" borderId="0" xfId="0" applyFill="1"/>
    <xf numFmtId="0" fontId="4" fillId="0" borderId="7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4" fillId="3" borderId="7" xfId="0" applyFont="1" applyFill="1" applyBorder="1" applyAlignment="1"/>
    <xf numFmtId="164" fontId="2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0" fillId="2" borderId="8" xfId="0" applyFill="1" applyBorder="1" applyAlignment="1">
      <alignment horizontal="left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55;&#1058;&#1054;/&#1044;&#1086;&#1082;&#1091;&#1084;&#1077;&#1085;&#1090;&#1099;%20&#1055;&#1058;&#1054;/&#1053;&#1072;&#1075;&#1088;&#1091;&#1079;&#1082;&#1080;/&#1053;&#1072;&#1075;&#1088;&#1091;&#1079;&#1082;&#1080;/&#1051;&#1077;&#1090;&#1086;/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гр. гол.мин"/>
      <sheetName val="нагр. 0,4"/>
      <sheetName val="ПС 41"/>
      <sheetName val="ПС 368 Ф5,21,2,22"/>
      <sheetName val="Ф8,55,Ф60"/>
      <sheetName val="ф37,Ф30"/>
      <sheetName val="Ф15,Ф36"/>
      <sheetName val="Ф46,Ф29"/>
      <sheetName val="Ф10,11"/>
      <sheetName val="Лист1"/>
      <sheetName val="Лист2"/>
      <sheetName val="нагр. гол.мак."/>
    </sheetNames>
    <sheetDataSet>
      <sheetData sheetId="0"/>
      <sheetData sheetId="1"/>
      <sheetData sheetId="2">
        <row r="5">
          <cell r="B5" t="str">
            <v>КТП15</v>
          </cell>
        </row>
      </sheetData>
      <sheetData sheetId="3">
        <row r="5">
          <cell r="U5" t="str">
            <v>ТП 74</v>
          </cell>
        </row>
      </sheetData>
      <sheetData sheetId="4">
        <row r="5">
          <cell r="A5" t="str">
            <v>ТП-31</v>
          </cell>
        </row>
        <row r="9">
          <cell r="K9" t="str">
            <v xml:space="preserve">ТП-71 </v>
          </cell>
        </row>
      </sheetData>
      <sheetData sheetId="5">
        <row r="10">
          <cell r="L10">
            <v>82</v>
          </cell>
        </row>
        <row r="15">
          <cell r="B15" t="str">
            <v>ТП-33</v>
          </cell>
        </row>
        <row r="18">
          <cell r="L18" t="str">
            <v>ТП-60</v>
          </cell>
        </row>
        <row r="29">
          <cell r="B29" t="str">
            <v>ТП-39</v>
          </cell>
          <cell r="L29" t="str">
            <v>ТП-35</v>
          </cell>
        </row>
        <row r="36">
          <cell r="L36" t="str">
            <v>ТП-41</v>
          </cell>
        </row>
        <row r="39">
          <cell r="B39" t="str">
            <v>ТП-5</v>
          </cell>
        </row>
        <row r="55">
          <cell r="L55" t="str">
            <v>ТП-43</v>
          </cell>
        </row>
      </sheetData>
      <sheetData sheetId="6">
        <row r="10">
          <cell r="B10">
            <v>71</v>
          </cell>
        </row>
        <row r="11">
          <cell r="A11" t="str">
            <v>ТП-66</v>
          </cell>
          <cell r="K11" t="str">
            <v>ТП-59</v>
          </cell>
        </row>
        <row r="24">
          <cell r="A24" t="str">
            <v>ТП-61</v>
          </cell>
        </row>
        <row r="25">
          <cell r="K25" t="str">
            <v>ТП-62</v>
          </cell>
        </row>
        <row r="36">
          <cell r="K36" t="str">
            <v>ТП-92</v>
          </cell>
        </row>
        <row r="38">
          <cell r="A38" t="str">
            <v>ТП-49</v>
          </cell>
        </row>
        <row r="51">
          <cell r="K51" t="str">
            <v>ТП-53</v>
          </cell>
        </row>
        <row r="54">
          <cell r="A54" t="str">
            <v>ТП-57</v>
          </cell>
        </row>
        <row r="60">
          <cell r="K60" t="str">
            <v>ТП-46</v>
          </cell>
        </row>
        <row r="68">
          <cell r="K68" t="str">
            <v>ТП-40</v>
          </cell>
        </row>
        <row r="87">
          <cell r="K87" t="str">
            <v>ТП-63</v>
          </cell>
        </row>
        <row r="97">
          <cell r="K97" t="str">
            <v>ТП-48</v>
          </cell>
        </row>
        <row r="119">
          <cell r="K119" t="str">
            <v>ТП-52</v>
          </cell>
        </row>
        <row r="126">
          <cell r="K126" t="str">
            <v>КТП-19</v>
          </cell>
        </row>
      </sheetData>
      <sheetData sheetId="7">
        <row r="4">
          <cell r="A4" t="str">
            <v>ТП-65</v>
          </cell>
          <cell r="K4" t="str">
            <v>ТП-54</v>
          </cell>
        </row>
        <row r="15">
          <cell r="A15" t="str">
            <v>ТП-67</v>
          </cell>
        </row>
        <row r="18">
          <cell r="K18" t="str">
            <v>ТП-82</v>
          </cell>
        </row>
        <row r="29">
          <cell r="A29" t="str">
            <v>ТП-68</v>
          </cell>
        </row>
        <row r="41">
          <cell r="A41" t="str">
            <v>ТП-69</v>
          </cell>
        </row>
        <row r="45">
          <cell r="K45" t="str">
            <v>ТП-51</v>
          </cell>
        </row>
        <row r="55">
          <cell r="A55" t="str">
            <v>ТП-42</v>
          </cell>
        </row>
        <row r="58">
          <cell r="K58" t="str">
            <v>КТП-55</v>
          </cell>
        </row>
        <row r="65">
          <cell r="K65" t="str">
            <v>ТП-64</v>
          </cell>
        </row>
        <row r="71">
          <cell r="A71" t="str">
            <v>ТП-44</v>
          </cell>
        </row>
        <row r="72">
          <cell r="K72" t="str">
            <v>КТП-18</v>
          </cell>
        </row>
        <row r="78">
          <cell r="K78" t="str">
            <v>КТП-20</v>
          </cell>
        </row>
        <row r="84">
          <cell r="A84" t="str">
            <v>ТП-47</v>
          </cell>
        </row>
        <row r="89">
          <cell r="K89" t="str">
            <v>ТП-56</v>
          </cell>
        </row>
        <row r="100">
          <cell r="K100" t="str">
            <v>ТП-45</v>
          </cell>
        </row>
      </sheetData>
      <sheetData sheetId="8">
        <row r="4">
          <cell r="L4" t="str">
            <v>КТП-89</v>
          </cell>
        </row>
        <row r="11">
          <cell r="A11" t="str">
            <v>КТП- 90</v>
          </cell>
        </row>
        <row r="22">
          <cell r="A22" t="str">
            <v>КТП-88</v>
          </cell>
        </row>
      </sheetData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63"/>
  <sheetViews>
    <sheetView zoomScaleNormal="100" zoomScaleSheetLayoutView="120" workbookViewId="0">
      <selection activeCell="B84" sqref="B84:B85"/>
    </sheetView>
  </sheetViews>
  <sheetFormatPr defaultRowHeight="14.5" outlineLevelCol="1"/>
  <cols>
    <col min="1" max="1" width="5.1796875" style="33" customWidth="1"/>
    <col min="2" max="2" width="11.26953125" style="34" customWidth="1"/>
    <col min="4" max="4" width="7.81640625" customWidth="1"/>
    <col min="5" max="5" width="15" customWidth="1"/>
    <col min="6" max="6" width="14.453125" style="9" customWidth="1"/>
    <col min="7" max="7" width="10.26953125" style="35" customWidth="1"/>
    <col min="8" max="8" width="9.81640625" style="35" customWidth="1"/>
    <col min="9" max="10" width="16.26953125" style="35" customWidth="1"/>
    <col min="11" max="11" width="8.81640625" style="35" hidden="1" customWidth="1" outlineLevel="1"/>
    <col min="12" max="12" width="9.453125" style="35" hidden="1" customWidth="1" outlineLevel="1"/>
    <col min="13" max="14" width="9.26953125" style="35" hidden="1" customWidth="1" outlineLevel="1"/>
    <col min="15" max="15" width="8.26953125" style="35" hidden="1" customWidth="1" outlineLevel="1"/>
    <col min="16" max="16" width="10.54296875" style="35" customWidth="1" collapsed="1"/>
    <col min="17" max="17" width="13" style="34" customWidth="1"/>
    <col min="18" max="18" width="13.453125" style="34" customWidth="1"/>
    <col min="19" max="19" width="14.453125" style="34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1" customFormat="1" ht="15.5">
      <c r="E1" s="4"/>
      <c r="F1" s="4"/>
      <c r="G1" s="39"/>
      <c r="H1" s="39"/>
      <c r="I1" s="39"/>
      <c r="J1" s="39" t="s">
        <v>66</v>
      </c>
      <c r="K1" s="39"/>
      <c r="L1" s="39"/>
      <c r="M1" s="39" t="s">
        <v>56</v>
      </c>
      <c r="N1" s="39"/>
      <c r="O1" s="40"/>
      <c r="P1" s="39"/>
      <c r="X1" s="4"/>
    </row>
    <row r="2" spans="1:35" s="1" customFormat="1" ht="15.5">
      <c r="E2" s="4"/>
      <c r="F2" s="4"/>
      <c r="G2" s="39"/>
      <c r="H2" s="39"/>
      <c r="I2" s="39"/>
      <c r="J2" s="39" t="s">
        <v>65</v>
      </c>
      <c r="K2" s="39"/>
      <c r="L2" s="39"/>
      <c r="M2" s="39"/>
      <c r="N2" s="39"/>
      <c r="O2" s="39"/>
      <c r="P2" s="39"/>
      <c r="X2" s="4"/>
    </row>
    <row r="3" spans="1:35" s="1" customFormat="1" ht="15.5">
      <c r="E3" s="4"/>
      <c r="F3" s="4"/>
      <c r="G3" s="39"/>
      <c r="H3" s="39"/>
      <c r="I3" s="39"/>
      <c r="J3" s="39"/>
      <c r="K3" s="39"/>
      <c r="L3" s="39"/>
      <c r="M3" s="39"/>
      <c r="N3" s="39"/>
      <c r="O3" s="39"/>
      <c r="P3" s="39"/>
      <c r="X3" s="4"/>
    </row>
    <row r="4" spans="1:35" s="1" customFormat="1" ht="36" customHeight="1">
      <c r="A4" s="60" t="s">
        <v>38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s="1" customFormat="1" ht="15.75" customHeight="1">
      <c r="A5" s="7"/>
      <c r="B5" s="68" t="s">
        <v>37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8"/>
      <c r="S5" s="37"/>
      <c r="T5" s="37"/>
      <c r="U5" s="37"/>
      <c r="V5" s="37"/>
      <c r="W5" s="37"/>
      <c r="X5" s="7"/>
      <c r="Y5" s="7"/>
      <c r="Z5" s="7"/>
      <c r="AA5" s="7"/>
      <c r="AB5" s="2"/>
      <c r="AC5" s="2"/>
      <c r="AD5" s="2"/>
      <c r="AE5" s="2"/>
      <c r="AF5" s="2"/>
      <c r="AG5" s="2"/>
      <c r="AH5" s="2"/>
      <c r="AI5" s="2"/>
    </row>
    <row r="6" spans="1:35" s="1" customFormat="1" ht="18.75" customHeight="1">
      <c r="A6" s="7"/>
      <c r="B6" s="69" t="s">
        <v>0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38"/>
      <c r="R6" s="38"/>
      <c r="S6" s="37"/>
      <c r="T6" s="37"/>
      <c r="U6" s="37"/>
      <c r="V6" s="37"/>
      <c r="W6" s="37"/>
      <c r="X6" s="7"/>
      <c r="Y6" s="7"/>
      <c r="Z6" s="7"/>
      <c r="AA6" s="7"/>
      <c r="AB6" s="2"/>
      <c r="AC6" s="2"/>
      <c r="AD6" s="2"/>
      <c r="AE6" s="2"/>
      <c r="AF6" s="2"/>
      <c r="AG6" s="2"/>
      <c r="AH6" s="2"/>
      <c r="AI6" s="2"/>
    </row>
    <row r="7" spans="1:35" ht="13.5" customHeight="1">
      <c r="A7" s="36"/>
      <c r="B7" s="36"/>
      <c r="C7" s="36"/>
      <c r="D7" s="36"/>
      <c r="E7" s="36"/>
      <c r="F7" s="36"/>
      <c r="G7" s="41"/>
      <c r="H7" s="41"/>
      <c r="I7" s="41"/>
      <c r="J7" s="41"/>
      <c r="K7" s="41"/>
      <c r="L7" s="41"/>
      <c r="M7" s="41"/>
      <c r="N7" s="41"/>
      <c r="O7" s="41"/>
      <c r="P7" s="41"/>
      <c r="Q7" s="36"/>
      <c r="R7" s="36"/>
      <c r="S7" s="36"/>
    </row>
    <row r="8" spans="1:35" ht="12" customHeight="1">
      <c r="A8" s="80" t="s">
        <v>39</v>
      </c>
      <c r="B8" s="73" t="s">
        <v>40</v>
      </c>
      <c r="C8" s="82" t="s">
        <v>41</v>
      </c>
      <c r="D8" s="83"/>
      <c r="E8" s="83"/>
      <c r="F8" s="84"/>
      <c r="G8" s="73" t="s">
        <v>58</v>
      </c>
      <c r="H8" s="70" t="s">
        <v>57</v>
      </c>
      <c r="I8" s="73" t="s">
        <v>60</v>
      </c>
      <c r="J8" s="73" t="s">
        <v>61</v>
      </c>
      <c r="K8" s="85" t="s">
        <v>42</v>
      </c>
      <c r="L8" s="85"/>
      <c r="M8" s="85"/>
      <c r="N8" s="85"/>
      <c r="O8" s="85"/>
      <c r="P8" s="73" t="s">
        <v>43</v>
      </c>
      <c r="Q8" s="73" t="s">
        <v>64</v>
      </c>
      <c r="R8" s="73" t="s">
        <v>63</v>
      </c>
      <c r="S8" s="73" t="s">
        <v>44</v>
      </c>
    </row>
    <row r="9" spans="1:35" ht="15.75" customHeight="1">
      <c r="A9" s="80"/>
      <c r="B9" s="73"/>
      <c r="C9" s="10"/>
      <c r="D9" s="11"/>
      <c r="E9" s="12"/>
      <c r="F9" s="13"/>
      <c r="G9" s="73"/>
      <c r="H9" s="71"/>
      <c r="I9" s="73"/>
      <c r="J9" s="73"/>
      <c r="K9" s="86" t="s">
        <v>45</v>
      </c>
      <c r="L9" s="87"/>
      <c r="M9" s="88"/>
      <c r="N9" s="70" t="s">
        <v>59</v>
      </c>
      <c r="O9" s="70" t="s">
        <v>36</v>
      </c>
      <c r="P9" s="73"/>
      <c r="Q9" s="73"/>
      <c r="R9" s="73"/>
      <c r="S9" s="73"/>
    </row>
    <row r="10" spans="1:35" s="18" customFormat="1" ht="55.5" customHeight="1">
      <c r="A10" s="81"/>
      <c r="B10" s="74"/>
      <c r="C10" s="14" t="s">
        <v>46</v>
      </c>
      <c r="D10" s="14" t="s">
        <v>62</v>
      </c>
      <c r="E10" s="15" t="s">
        <v>47</v>
      </c>
      <c r="F10" s="16" t="s">
        <v>48</v>
      </c>
      <c r="G10" s="74"/>
      <c r="H10" s="72"/>
      <c r="I10" s="74"/>
      <c r="J10" s="74"/>
      <c r="K10" s="17" t="s">
        <v>34</v>
      </c>
      <c r="L10" s="17" t="s">
        <v>49</v>
      </c>
      <c r="M10" s="17" t="s">
        <v>35</v>
      </c>
      <c r="N10" s="72"/>
      <c r="O10" s="72"/>
      <c r="P10" s="74"/>
      <c r="Q10" s="74"/>
      <c r="R10" s="74"/>
      <c r="S10" s="74"/>
    </row>
    <row r="11" spans="1:35" s="18" customFormat="1" ht="15.75" customHeight="1">
      <c r="A11" s="82" t="s">
        <v>50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11"/>
      <c r="S11" s="19"/>
    </row>
    <row r="12" spans="1:35" s="24" customFormat="1" ht="13.5" customHeight="1">
      <c r="A12" s="20">
        <v>1</v>
      </c>
      <c r="B12" s="21" t="str">
        <f>'[1]ПС 41'!$B$5</f>
        <v>КТП15</v>
      </c>
      <c r="C12" s="21" t="s">
        <v>29</v>
      </c>
      <c r="D12" s="21">
        <v>10</v>
      </c>
      <c r="E12" s="22">
        <v>320</v>
      </c>
      <c r="F12" s="21">
        <f t="shared" ref="F12:F35" si="0">E12*0.85</f>
        <v>272</v>
      </c>
      <c r="G12" s="42">
        <f>E12/(1.73*D12)</f>
        <v>18.497109826589593</v>
      </c>
      <c r="H12" s="42">
        <f>G12*25</f>
        <v>462.42774566473986</v>
      </c>
      <c r="I12" s="23">
        <f t="shared" ref="I12:I35" si="1">1.73*D12*0.9*O12/0.7</f>
        <v>0</v>
      </c>
      <c r="J12" s="23">
        <f>1.73*0.4*0.9*N12</f>
        <v>0</v>
      </c>
      <c r="K12" s="23">
        <v>0</v>
      </c>
      <c r="L12" s="23">
        <v>0</v>
      </c>
      <c r="M12" s="23">
        <v>0</v>
      </c>
      <c r="N12" s="23">
        <f>(M12+K12+L12)/3</f>
        <v>0</v>
      </c>
      <c r="O12" s="23">
        <f t="shared" ref="O12:O35" si="2">(K12+L12+M12)/3/25</f>
        <v>0</v>
      </c>
      <c r="P12" s="23">
        <f t="shared" ref="P12:P35" si="3">O12/G12</f>
        <v>0</v>
      </c>
      <c r="Q12" s="3">
        <v>0</v>
      </c>
      <c r="R12" s="3">
        <v>0</v>
      </c>
      <c r="S12" s="5">
        <f t="shared" ref="S12:S17" si="4">Q12/0.85</f>
        <v>0</v>
      </c>
    </row>
    <row r="13" spans="1:35" s="24" customFormat="1" ht="13.5" customHeight="1">
      <c r="A13" s="20">
        <v>2</v>
      </c>
      <c r="B13" s="21" t="s">
        <v>1</v>
      </c>
      <c r="C13" s="21" t="s">
        <v>29</v>
      </c>
      <c r="D13" s="21">
        <v>10</v>
      </c>
      <c r="E13" s="22">
        <v>400</v>
      </c>
      <c r="F13" s="21">
        <f>E13*0.85</f>
        <v>340</v>
      </c>
      <c r="G13" s="42">
        <f t="shared" ref="G13:G76" si="5">E13/(1.73*D13)</f>
        <v>23.121387283236992</v>
      </c>
      <c r="H13" s="42">
        <f t="shared" ref="H13:H35" si="6">G13*25</f>
        <v>578.03468208092477</v>
      </c>
      <c r="I13" s="23">
        <f t="shared" si="1"/>
        <v>21.35314285714286</v>
      </c>
      <c r="J13" s="23">
        <f t="shared" ref="J13:J35" si="7">1.73*0.4*0.9*N13</f>
        <v>14.9472</v>
      </c>
      <c r="K13" s="23">
        <v>29</v>
      </c>
      <c r="L13" s="23">
        <v>20</v>
      </c>
      <c r="M13" s="23">
        <v>23</v>
      </c>
      <c r="N13" s="23">
        <f t="shared" ref="N13:N35" si="8">(M13+K13+L13)/3</f>
        <v>24</v>
      </c>
      <c r="O13" s="23">
        <f t="shared" si="2"/>
        <v>0.96</v>
      </c>
      <c r="P13" s="23">
        <f t="shared" si="3"/>
        <v>4.1520000000000001E-2</v>
      </c>
      <c r="Q13" s="3">
        <f>F13-I13</f>
        <v>318.64685714285713</v>
      </c>
      <c r="R13" s="3">
        <f>F13-J13</f>
        <v>325.05279999999999</v>
      </c>
      <c r="S13" s="5">
        <f t="shared" si="4"/>
        <v>374.87865546218489</v>
      </c>
    </row>
    <row r="14" spans="1:35" s="24" customFormat="1" ht="13.5" customHeight="1">
      <c r="A14" s="20">
        <v>3</v>
      </c>
      <c r="B14" s="21" t="s">
        <v>2</v>
      </c>
      <c r="C14" s="21" t="s">
        <v>29</v>
      </c>
      <c r="D14" s="21">
        <v>10</v>
      </c>
      <c r="E14" s="22">
        <v>180</v>
      </c>
      <c r="F14" s="21">
        <f t="shared" si="0"/>
        <v>153</v>
      </c>
      <c r="G14" s="42">
        <f t="shared" si="5"/>
        <v>10.404624277456646</v>
      </c>
      <c r="H14" s="42">
        <f t="shared" si="6"/>
        <v>260.11560693641616</v>
      </c>
      <c r="I14" s="23">
        <f t="shared" si="1"/>
        <v>14.235428571428573</v>
      </c>
      <c r="J14" s="23">
        <f>1.73*0.4*0.9*N14</f>
        <v>9.9648000000000003</v>
      </c>
      <c r="K14" s="23">
        <v>14</v>
      </c>
      <c r="L14" s="23">
        <v>19</v>
      </c>
      <c r="M14" s="23">
        <v>15</v>
      </c>
      <c r="N14" s="23">
        <f t="shared" si="8"/>
        <v>16</v>
      </c>
      <c r="O14" s="23">
        <f t="shared" si="2"/>
        <v>0.64</v>
      </c>
      <c r="P14" s="23">
        <f t="shared" si="3"/>
        <v>6.1511111111111121E-2</v>
      </c>
      <c r="Q14" s="3">
        <f>F14-I14</f>
        <v>138.76457142857143</v>
      </c>
      <c r="R14" s="3">
        <f>F14-J14</f>
        <v>143.0352</v>
      </c>
      <c r="S14" s="3">
        <f t="shared" si="4"/>
        <v>163.25243697478993</v>
      </c>
    </row>
    <row r="15" spans="1:35" s="24" customFormat="1" ht="13.5" customHeight="1">
      <c r="A15" s="20">
        <v>4</v>
      </c>
      <c r="B15" s="21" t="s">
        <v>51</v>
      </c>
      <c r="C15" s="21" t="s">
        <v>29</v>
      </c>
      <c r="D15" s="21">
        <v>10</v>
      </c>
      <c r="E15" s="22">
        <v>100</v>
      </c>
      <c r="F15" s="21">
        <f>E15*0.85</f>
        <v>85</v>
      </c>
      <c r="G15" s="42">
        <f t="shared" si="5"/>
        <v>5.7803468208092479</v>
      </c>
      <c r="H15" s="42">
        <f t="shared" si="6"/>
        <v>144.50867052023119</v>
      </c>
      <c r="I15" s="23">
        <f t="shared" si="1"/>
        <v>35.588571428571434</v>
      </c>
      <c r="J15" s="23">
        <f t="shared" si="7"/>
        <v>24.911999999999999</v>
      </c>
      <c r="K15" s="23">
        <v>39</v>
      </c>
      <c r="L15" s="23">
        <v>42</v>
      </c>
      <c r="M15" s="23">
        <v>39</v>
      </c>
      <c r="N15" s="23">
        <f t="shared" si="8"/>
        <v>40</v>
      </c>
      <c r="O15" s="23">
        <f t="shared" si="2"/>
        <v>1.6</v>
      </c>
      <c r="P15" s="23">
        <f t="shared" si="3"/>
        <v>0.27680000000000005</v>
      </c>
      <c r="Q15" s="3">
        <f>F15-I15</f>
        <v>49.411428571428566</v>
      </c>
      <c r="R15" s="3">
        <f t="shared" ref="R15:R35" si="9">F15-J15</f>
        <v>60.088000000000001</v>
      </c>
      <c r="S15" s="3">
        <f t="shared" si="4"/>
        <v>58.131092436974782</v>
      </c>
    </row>
    <row r="16" spans="1:35" s="24" customFormat="1" ht="13.5" customHeight="1">
      <c r="A16" s="20">
        <v>5</v>
      </c>
      <c r="B16" s="21" t="s">
        <v>3</v>
      </c>
      <c r="C16" s="21" t="s">
        <v>29</v>
      </c>
      <c r="D16" s="21">
        <v>10</v>
      </c>
      <c r="E16" s="22">
        <v>250</v>
      </c>
      <c r="F16" s="21">
        <f t="shared" si="0"/>
        <v>212.5</v>
      </c>
      <c r="G16" s="42">
        <f t="shared" si="5"/>
        <v>14.450867052023121</v>
      </c>
      <c r="H16" s="42">
        <f t="shared" si="6"/>
        <v>361.27167630057801</v>
      </c>
      <c r="I16" s="23">
        <f t="shared" si="1"/>
        <v>2.6691428571428575</v>
      </c>
      <c r="J16" s="23">
        <f t="shared" si="7"/>
        <v>1.8684000000000001</v>
      </c>
      <c r="K16" s="23">
        <v>3</v>
      </c>
      <c r="L16" s="23">
        <v>1</v>
      </c>
      <c r="M16" s="23">
        <v>5</v>
      </c>
      <c r="N16" s="23">
        <f t="shared" si="8"/>
        <v>3</v>
      </c>
      <c r="O16" s="23">
        <f t="shared" si="2"/>
        <v>0.12</v>
      </c>
      <c r="P16" s="23">
        <f t="shared" si="3"/>
        <v>8.3040000000000006E-3</v>
      </c>
      <c r="Q16" s="3">
        <f>F16-I16</f>
        <v>209.83085714285716</v>
      </c>
      <c r="R16" s="3">
        <f t="shared" si="9"/>
        <v>210.63159999999999</v>
      </c>
      <c r="S16" s="3">
        <f t="shared" si="4"/>
        <v>246.85983193277312</v>
      </c>
    </row>
    <row r="17" spans="1:19" s="24" customFormat="1" ht="13.5" customHeight="1">
      <c r="A17" s="20">
        <v>6</v>
      </c>
      <c r="B17" s="63" t="s">
        <v>4</v>
      </c>
      <c r="C17" s="21" t="s">
        <v>30</v>
      </c>
      <c r="D17" s="21">
        <v>10</v>
      </c>
      <c r="E17" s="22">
        <v>250</v>
      </c>
      <c r="F17" s="21">
        <f t="shared" si="0"/>
        <v>212.5</v>
      </c>
      <c r="G17" s="42">
        <f t="shared" si="5"/>
        <v>14.450867052023121</v>
      </c>
      <c r="H17" s="42">
        <f t="shared" si="6"/>
        <v>361.27167630057801</v>
      </c>
      <c r="I17" s="23">
        <f t="shared" si="1"/>
        <v>0</v>
      </c>
      <c r="J17" s="23">
        <f t="shared" si="7"/>
        <v>0</v>
      </c>
      <c r="K17" s="23">
        <v>0</v>
      </c>
      <c r="L17" s="23">
        <v>0</v>
      </c>
      <c r="M17" s="23">
        <v>0</v>
      </c>
      <c r="N17" s="23">
        <f t="shared" si="8"/>
        <v>0</v>
      </c>
      <c r="O17" s="23">
        <f t="shared" si="2"/>
        <v>0</v>
      </c>
      <c r="P17" s="23">
        <f t="shared" si="3"/>
        <v>0</v>
      </c>
      <c r="Q17" s="58">
        <f>F17-(I17+I18)</f>
        <v>198.26457142857143</v>
      </c>
      <c r="R17" s="58">
        <f>F17-(J17+J18)</f>
        <v>202.5352</v>
      </c>
      <c r="S17" s="58">
        <f t="shared" si="4"/>
        <v>233.25243697478993</v>
      </c>
    </row>
    <row r="18" spans="1:19" s="24" customFormat="1" ht="13.5" customHeight="1">
      <c r="A18" s="20">
        <v>7</v>
      </c>
      <c r="B18" s="64"/>
      <c r="C18" s="21" t="s">
        <v>31</v>
      </c>
      <c r="D18" s="21">
        <v>10</v>
      </c>
      <c r="E18" s="22">
        <v>250</v>
      </c>
      <c r="F18" s="21">
        <f t="shared" si="0"/>
        <v>212.5</v>
      </c>
      <c r="G18" s="42">
        <f t="shared" si="5"/>
        <v>14.450867052023121</v>
      </c>
      <c r="H18" s="42">
        <f t="shared" si="6"/>
        <v>361.27167630057801</v>
      </c>
      <c r="I18" s="23">
        <f t="shared" si="1"/>
        <v>14.235428571428573</v>
      </c>
      <c r="J18" s="23">
        <f t="shared" si="7"/>
        <v>9.9648000000000003</v>
      </c>
      <c r="K18" s="23">
        <v>14</v>
      </c>
      <c r="L18" s="23">
        <v>18</v>
      </c>
      <c r="M18" s="23">
        <v>16</v>
      </c>
      <c r="N18" s="23">
        <f t="shared" si="8"/>
        <v>16</v>
      </c>
      <c r="O18" s="23">
        <f t="shared" si="2"/>
        <v>0.64</v>
      </c>
      <c r="P18" s="23">
        <f t="shared" si="3"/>
        <v>4.4288000000000001E-2</v>
      </c>
      <c r="Q18" s="59"/>
      <c r="R18" s="59"/>
      <c r="S18" s="59"/>
    </row>
    <row r="19" spans="1:19" s="24" customFormat="1" ht="13.5" customHeight="1">
      <c r="A19" s="20">
        <v>8</v>
      </c>
      <c r="B19" s="63" t="s">
        <v>5</v>
      </c>
      <c r="C19" s="21" t="s">
        <v>30</v>
      </c>
      <c r="D19" s="21">
        <v>10</v>
      </c>
      <c r="E19" s="22">
        <v>400</v>
      </c>
      <c r="F19" s="21">
        <f t="shared" si="0"/>
        <v>340</v>
      </c>
      <c r="G19" s="42">
        <f t="shared" si="5"/>
        <v>23.121387283236992</v>
      </c>
      <c r="H19" s="42">
        <f t="shared" si="6"/>
        <v>578.03468208092477</v>
      </c>
      <c r="I19" s="23">
        <f t="shared" si="1"/>
        <v>17.201142857142859</v>
      </c>
      <c r="J19" s="23">
        <f t="shared" si="7"/>
        <v>12.040799999999999</v>
      </c>
      <c r="K19" s="23">
        <v>17</v>
      </c>
      <c r="L19" s="23">
        <v>17</v>
      </c>
      <c r="M19" s="23">
        <v>24</v>
      </c>
      <c r="N19" s="23">
        <f t="shared" si="8"/>
        <v>19.333333333333332</v>
      </c>
      <c r="O19" s="23">
        <f t="shared" si="2"/>
        <v>0.77333333333333332</v>
      </c>
      <c r="P19" s="23">
        <f t="shared" si="3"/>
        <v>3.3446666666666673E-2</v>
      </c>
      <c r="Q19" s="58">
        <f>F19-(I19+I20)</f>
        <v>288.98971428571429</v>
      </c>
      <c r="R19" s="58">
        <f>F19-(J19+J20)</f>
        <v>304.2928</v>
      </c>
      <c r="S19" s="58">
        <f>Q19/0.85</f>
        <v>339.98789915966387</v>
      </c>
    </row>
    <row r="20" spans="1:19" s="24" customFormat="1" ht="13.5" customHeight="1">
      <c r="A20" s="20">
        <v>9</v>
      </c>
      <c r="B20" s="64"/>
      <c r="C20" s="21" t="s">
        <v>31</v>
      </c>
      <c r="D20" s="21">
        <v>10</v>
      </c>
      <c r="E20" s="22">
        <v>400</v>
      </c>
      <c r="F20" s="25">
        <f t="shared" si="0"/>
        <v>340</v>
      </c>
      <c r="G20" s="42">
        <f t="shared" si="5"/>
        <v>23.121387283236992</v>
      </c>
      <c r="H20" s="42">
        <f t="shared" si="6"/>
        <v>578.03468208092477</v>
      </c>
      <c r="I20" s="23">
        <f t="shared" si="1"/>
        <v>33.809142857142859</v>
      </c>
      <c r="J20" s="23">
        <f t="shared" si="7"/>
        <v>23.666399999999999</v>
      </c>
      <c r="K20" s="23">
        <v>36</v>
      </c>
      <c r="L20" s="23">
        <v>32</v>
      </c>
      <c r="M20" s="23">
        <v>46</v>
      </c>
      <c r="N20" s="23">
        <f t="shared" si="8"/>
        <v>38</v>
      </c>
      <c r="O20" s="23">
        <f t="shared" si="2"/>
        <v>1.52</v>
      </c>
      <c r="P20" s="23">
        <f t="shared" si="3"/>
        <v>6.5740000000000007E-2</v>
      </c>
      <c r="Q20" s="59"/>
      <c r="R20" s="59"/>
      <c r="S20" s="59"/>
    </row>
    <row r="21" spans="1:19" s="24" customFormat="1" ht="13.5" customHeight="1">
      <c r="A21" s="20">
        <v>10</v>
      </c>
      <c r="B21" s="63" t="s">
        <v>6</v>
      </c>
      <c r="C21" s="21" t="s">
        <v>30</v>
      </c>
      <c r="D21" s="21">
        <v>10</v>
      </c>
      <c r="E21" s="22">
        <v>400</v>
      </c>
      <c r="F21" s="25">
        <f t="shared" si="0"/>
        <v>340</v>
      </c>
      <c r="G21" s="42">
        <f t="shared" si="5"/>
        <v>23.121387283236992</v>
      </c>
      <c r="H21" s="42">
        <f t="shared" si="6"/>
        <v>578.03468208092477</v>
      </c>
      <c r="I21" s="23">
        <f t="shared" si="1"/>
        <v>114.18</v>
      </c>
      <c r="J21" s="23">
        <f t="shared" si="7"/>
        <v>79.926000000000002</v>
      </c>
      <c r="K21" s="23">
        <v>125</v>
      </c>
      <c r="L21" s="23">
        <v>135</v>
      </c>
      <c r="M21" s="23">
        <v>125</v>
      </c>
      <c r="N21" s="23">
        <f t="shared" si="8"/>
        <v>128.33333333333334</v>
      </c>
      <c r="O21" s="23">
        <f t="shared" si="2"/>
        <v>5.1333333333333337</v>
      </c>
      <c r="P21" s="23">
        <f t="shared" si="3"/>
        <v>0.22201666666666672</v>
      </c>
      <c r="Q21" s="58">
        <f>F21-(I21+I22)</f>
        <v>196.16285714285712</v>
      </c>
      <c r="R21" s="58">
        <f>F21-(J21+J22)</f>
        <v>239.31399999999999</v>
      </c>
      <c r="S21" s="58">
        <f>Q21/0.85</f>
        <v>230.77983193277308</v>
      </c>
    </row>
    <row r="22" spans="1:19" s="24" customFormat="1" ht="13.5" customHeight="1">
      <c r="A22" s="20">
        <v>11</v>
      </c>
      <c r="B22" s="64"/>
      <c r="C22" s="21" t="s">
        <v>31</v>
      </c>
      <c r="D22" s="21">
        <v>10</v>
      </c>
      <c r="E22" s="22">
        <v>400</v>
      </c>
      <c r="F22" s="25">
        <f t="shared" si="0"/>
        <v>340</v>
      </c>
      <c r="G22" s="42">
        <f t="shared" si="5"/>
        <v>23.121387283236992</v>
      </c>
      <c r="H22" s="42">
        <f t="shared" si="6"/>
        <v>578.03468208092477</v>
      </c>
      <c r="I22" s="23">
        <f t="shared" si="1"/>
        <v>29.657142857142862</v>
      </c>
      <c r="J22" s="23">
        <f t="shared" si="7"/>
        <v>20.76</v>
      </c>
      <c r="K22" s="23">
        <v>34</v>
      </c>
      <c r="L22" s="23">
        <v>29</v>
      </c>
      <c r="M22" s="23">
        <v>37</v>
      </c>
      <c r="N22" s="23">
        <f t="shared" si="8"/>
        <v>33.333333333333336</v>
      </c>
      <c r="O22" s="23">
        <f t="shared" si="2"/>
        <v>1.3333333333333335</v>
      </c>
      <c r="P22" s="23">
        <f t="shared" si="3"/>
        <v>5.7666666666666679E-2</v>
      </c>
      <c r="Q22" s="59"/>
      <c r="R22" s="59"/>
      <c r="S22" s="59"/>
    </row>
    <row r="23" spans="1:19" s="24" customFormat="1" ht="13.5" customHeight="1">
      <c r="A23" s="20">
        <v>12</v>
      </c>
      <c r="B23" s="63" t="s">
        <v>7</v>
      </c>
      <c r="C23" s="21" t="s">
        <v>30</v>
      </c>
      <c r="D23" s="21">
        <v>10</v>
      </c>
      <c r="E23" s="22">
        <v>400</v>
      </c>
      <c r="F23" s="25">
        <f t="shared" si="0"/>
        <v>340</v>
      </c>
      <c r="G23" s="42">
        <f t="shared" si="5"/>
        <v>23.121387283236992</v>
      </c>
      <c r="H23" s="42">
        <f t="shared" si="6"/>
        <v>578.03468208092477</v>
      </c>
      <c r="I23" s="23">
        <f t="shared" si="1"/>
        <v>50.417142857142863</v>
      </c>
      <c r="J23" s="23">
        <f t="shared" si="7"/>
        <v>35.292000000000002</v>
      </c>
      <c r="K23" s="23">
        <v>60</v>
      </c>
      <c r="L23" s="23">
        <v>62</v>
      </c>
      <c r="M23" s="23">
        <v>48</v>
      </c>
      <c r="N23" s="23">
        <f t="shared" si="8"/>
        <v>56.666666666666664</v>
      </c>
      <c r="O23" s="23">
        <f t="shared" si="2"/>
        <v>2.2666666666666666</v>
      </c>
      <c r="P23" s="23">
        <f t="shared" si="3"/>
        <v>9.8033333333333347E-2</v>
      </c>
      <c r="Q23" s="58">
        <f>F23-(I23+I24)</f>
        <v>266.15371428571427</v>
      </c>
      <c r="R23" s="58">
        <f>F23-(J23+J24)</f>
        <v>288.30759999999998</v>
      </c>
      <c r="S23" s="58">
        <f>Q23/0.85</f>
        <v>313.12201680672268</v>
      </c>
    </row>
    <row r="24" spans="1:19" s="24" customFormat="1" ht="17.25" customHeight="1">
      <c r="A24" s="20">
        <v>13</v>
      </c>
      <c r="B24" s="64"/>
      <c r="C24" s="21" t="s">
        <v>31</v>
      </c>
      <c r="D24" s="21">
        <v>10</v>
      </c>
      <c r="E24" s="22">
        <v>400</v>
      </c>
      <c r="F24" s="25">
        <f t="shared" si="0"/>
        <v>340</v>
      </c>
      <c r="G24" s="42">
        <f t="shared" si="5"/>
        <v>23.121387283236992</v>
      </c>
      <c r="H24" s="42">
        <f t="shared" si="6"/>
        <v>578.03468208092477</v>
      </c>
      <c r="I24" s="23">
        <f t="shared" si="1"/>
        <v>23.429142857142857</v>
      </c>
      <c r="J24" s="23">
        <f t="shared" si="7"/>
        <v>16.400400000000001</v>
      </c>
      <c r="K24" s="23">
        <v>31</v>
      </c>
      <c r="L24" s="23">
        <v>22</v>
      </c>
      <c r="M24" s="23">
        <v>26</v>
      </c>
      <c r="N24" s="23">
        <f t="shared" si="8"/>
        <v>26.333333333333332</v>
      </c>
      <c r="O24" s="23">
        <f t="shared" si="2"/>
        <v>1.0533333333333332</v>
      </c>
      <c r="P24" s="23">
        <f t="shared" si="3"/>
        <v>4.5556666666666669E-2</v>
      </c>
      <c r="Q24" s="59"/>
      <c r="R24" s="59"/>
      <c r="S24" s="59"/>
    </row>
    <row r="25" spans="1:19" s="24" customFormat="1" ht="13.5" customHeight="1">
      <c r="A25" s="20">
        <v>14</v>
      </c>
      <c r="B25" s="63" t="s">
        <v>8</v>
      </c>
      <c r="C25" s="21" t="s">
        <v>32</v>
      </c>
      <c r="D25" s="21">
        <v>10</v>
      </c>
      <c r="E25" s="22">
        <v>320</v>
      </c>
      <c r="F25" s="25">
        <f t="shared" si="0"/>
        <v>272</v>
      </c>
      <c r="G25" s="42">
        <f t="shared" si="5"/>
        <v>18.497109826589593</v>
      </c>
      <c r="H25" s="42">
        <f>G25*25</f>
        <v>462.42774566473986</v>
      </c>
      <c r="I25" s="23">
        <f t="shared" si="1"/>
        <v>40.630285714285719</v>
      </c>
      <c r="J25" s="23">
        <f t="shared" si="7"/>
        <v>28.441199999999998</v>
      </c>
      <c r="K25" s="23">
        <v>49</v>
      </c>
      <c r="L25" s="23">
        <v>37</v>
      </c>
      <c r="M25" s="23">
        <v>51</v>
      </c>
      <c r="N25" s="23">
        <f t="shared" si="8"/>
        <v>45.666666666666664</v>
      </c>
      <c r="O25" s="23">
        <f t="shared" si="2"/>
        <v>1.8266666666666667</v>
      </c>
      <c r="P25" s="23">
        <f t="shared" si="3"/>
        <v>9.8754166666666685E-2</v>
      </c>
      <c r="Q25" s="58">
        <f>F25-(I25+I26)</f>
        <v>167.01371428571429</v>
      </c>
      <c r="R25" s="58">
        <f>F25-(J25+J26)</f>
        <v>198.50960000000001</v>
      </c>
      <c r="S25" s="58">
        <f>Q25/0.85</f>
        <v>196.48672268907563</v>
      </c>
    </row>
    <row r="26" spans="1:19" s="24" customFormat="1" ht="13.5" customHeight="1">
      <c r="A26" s="20">
        <v>15</v>
      </c>
      <c r="B26" s="64"/>
      <c r="C26" s="21" t="s">
        <v>33</v>
      </c>
      <c r="D26" s="21">
        <v>10</v>
      </c>
      <c r="E26" s="22">
        <v>320</v>
      </c>
      <c r="F26" s="25">
        <f t="shared" si="0"/>
        <v>272</v>
      </c>
      <c r="G26" s="42">
        <f t="shared" si="5"/>
        <v>18.497109826589593</v>
      </c>
      <c r="H26" s="42">
        <f t="shared" si="6"/>
        <v>462.42774566473986</v>
      </c>
      <c r="I26" s="23">
        <f t="shared" si="1"/>
        <v>64.356000000000009</v>
      </c>
      <c r="J26" s="23">
        <f t="shared" si="7"/>
        <v>45.049199999999999</v>
      </c>
      <c r="K26" s="23">
        <v>75</v>
      </c>
      <c r="L26" s="23">
        <v>61</v>
      </c>
      <c r="M26" s="23">
        <v>81</v>
      </c>
      <c r="N26" s="23">
        <f t="shared" si="8"/>
        <v>72.333333333333329</v>
      </c>
      <c r="O26" s="23">
        <f t="shared" si="2"/>
        <v>2.8933333333333331</v>
      </c>
      <c r="P26" s="23">
        <f t="shared" si="3"/>
        <v>0.15642083333333334</v>
      </c>
      <c r="Q26" s="59"/>
      <c r="R26" s="59"/>
      <c r="S26" s="59"/>
    </row>
    <row r="27" spans="1:19" s="24" customFormat="1" ht="13.5" customHeight="1">
      <c r="A27" s="20">
        <v>16</v>
      </c>
      <c r="B27" s="63" t="s">
        <v>9</v>
      </c>
      <c r="C27" s="21" t="s">
        <v>32</v>
      </c>
      <c r="D27" s="21">
        <v>10</v>
      </c>
      <c r="E27" s="22">
        <v>320</v>
      </c>
      <c r="F27" s="25">
        <f t="shared" si="0"/>
        <v>272</v>
      </c>
      <c r="G27" s="42">
        <f t="shared" si="5"/>
        <v>18.497109826589593</v>
      </c>
      <c r="H27" s="42">
        <f t="shared" si="6"/>
        <v>462.42774566473986</v>
      </c>
      <c r="I27" s="23">
        <f t="shared" si="1"/>
        <v>49.824000000000005</v>
      </c>
      <c r="J27" s="23">
        <f t="shared" si="7"/>
        <v>34.876800000000003</v>
      </c>
      <c r="K27" s="23">
        <v>60</v>
      </c>
      <c r="L27" s="23">
        <v>54</v>
      </c>
      <c r="M27" s="23">
        <v>54</v>
      </c>
      <c r="N27" s="23">
        <f t="shared" si="8"/>
        <v>56</v>
      </c>
      <c r="O27" s="23">
        <f t="shared" si="2"/>
        <v>2.2400000000000002</v>
      </c>
      <c r="P27" s="23">
        <f t="shared" si="3"/>
        <v>0.12110000000000003</v>
      </c>
      <c r="Q27" s="58">
        <f>F27-(I27+I28)</f>
        <v>190.44285714285712</v>
      </c>
      <c r="R27" s="58">
        <f>F27-(J27+J28)</f>
        <v>214.91</v>
      </c>
      <c r="S27" s="58">
        <f>Q27/0.85</f>
        <v>224.05042016806721</v>
      </c>
    </row>
    <row r="28" spans="1:19" s="24" customFormat="1" ht="13.5" customHeight="1">
      <c r="A28" s="20">
        <v>17</v>
      </c>
      <c r="B28" s="64"/>
      <c r="C28" s="21" t="s">
        <v>33</v>
      </c>
      <c r="D28" s="21">
        <v>10</v>
      </c>
      <c r="E28" s="22">
        <v>400</v>
      </c>
      <c r="F28" s="25">
        <f t="shared" si="0"/>
        <v>340</v>
      </c>
      <c r="G28" s="42">
        <f t="shared" si="5"/>
        <v>23.121387283236992</v>
      </c>
      <c r="H28" s="42">
        <f t="shared" si="6"/>
        <v>578.03468208092477</v>
      </c>
      <c r="I28" s="23">
        <f t="shared" si="1"/>
        <v>31.733142857142855</v>
      </c>
      <c r="J28" s="23">
        <f t="shared" si="7"/>
        <v>22.213200000000001</v>
      </c>
      <c r="K28" s="23">
        <v>41</v>
      </c>
      <c r="L28" s="23">
        <v>29</v>
      </c>
      <c r="M28" s="23">
        <v>37</v>
      </c>
      <c r="N28" s="23">
        <f t="shared" si="8"/>
        <v>35.666666666666664</v>
      </c>
      <c r="O28" s="23">
        <f t="shared" si="2"/>
        <v>1.4266666666666665</v>
      </c>
      <c r="P28" s="23">
        <f t="shared" si="3"/>
        <v>6.1703333333333332E-2</v>
      </c>
      <c r="Q28" s="59"/>
      <c r="R28" s="59"/>
      <c r="S28" s="59"/>
    </row>
    <row r="29" spans="1:19" s="24" customFormat="1" ht="13.5" customHeight="1">
      <c r="A29" s="20">
        <v>18</v>
      </c>
      <c r="B29" s="63" t="s">
        <v>10</v>
      </c>
      <c r="C29" s="21" t="s">
        <v>32</v>
      </c>
      <c r="D29" s="21">
        <v>10</v>
      </c>
      <c r="E29" s="22">
        <v>250</v>
      </c>
      <c r="F29" s="25">
        <f t="shared" si="0"/>
        <v>212.5</v>
      </c>
      <c r="G29" s="42">
        <f t="shared" si="5"/>
        <v>14.450867052023121</v>
      </c>
      <c r="H29" s="42">
        <f t="shared" si="6"/>
        <v>361.27167630057801</v>
      </c>
      <c r="I29" s="23">
        <f t="shared" si="1"/>
        <v>19.573714285714289</v>
      </c>
      <c r="J29" s="23">
        <f t="shared" si="7"/>
        <v>13.701600000000001</v>
      </c>
      <c r="K29" s="23">
        <v>25</v>
      </c>
      <c r="L29" s="23">
        <v>22</v>
      </c>
      <c r="M29" s="23">
        <v>19</v>
      </c>
      <c r="N29" s="23">
        <f t="shared" si="8"/>
        <v>22</v>
      </c>
      <c r="O29" s="23">
        <f t="shared" si="2"/>
        <v>0.88</v>
      </c>
      <c r="P29" s="23">
        <f t="shared" si="3"/>
        <v>6.0896000000000006E-2</v>
      </c>
      <c r="Q29" s="58">
        <f>F29-(I29+I30)</f>
        <v>192.62971428571427</v>
      </c>
      <c r="R29" s="58">
        <f>F29-(J29+J30)</f>
        <v>198.5908</v>
      </c>
      <c r="S29" s="58">
        <f>Q29/0.85</f>
        <v>226.62319327731092</v>
      </c>
    </row>
    <row r="30" spans="1:19" s="24" customFormat="1" ht="13.5" customHeight="1">
      <c r="A30" s="20">
        <v>19</v>
      </c>
      <c r="B30" s="64"/>
      <c r="C30" s="21" t="s">
        <v>33</v>
      </c>
      <c r="D30" s="21">
        <v>10</v>
      </c>
      <c r="E30" s="22">
        <v>250</v>
      </c>
      <c r="F30" s="25">
        <f t="shared" si="0"/>
        <v>212.5</v>
      </c>
      <c r="G30" s="42">
        <f t="shared" si="5"/>
        <v>14.450867052023121</v>
      </c>
      <c r="H30" s="42">
        <f t="shared" si="6"/>
        <v>361.27167630057801</v>
      </c>
      <c r="I30" s="23">
        <f t="shared" si="1"/>
        <v>0.29657142857142854</v>
      </c>
      <c r="J30" s="23">
        <f t="shared" si="7"/>
        <v>0.20760000000000001</v>
      </c>
      <c r="K30" s="23">
        <v>0</v>
      </c>
      <c r="L30" s="23">
        <v>0</v>
      </c>
      <c r="M30" s="23">
        <v>1</v>
      </c>
      <c r="N30" s="23">
        <f t="shared" si="8"/>
        <v>0.33333333333333331</v>
      </c>
      <c r="O30" s="23">
        <f t="shared" si="2"/>
        <v>1.3333333333333332E-2</v>
      </c>
      <c r="P30" s="23">
        <f t="shared" si="3"/>
        <v>9.2266666666666669E-4</v>
      </c>
      <c r="Q30" s="59"/>
      <c r="R30" s="59"/>
      <c r="S30" s="59"/>
    </row>
    <row r="31" spans="1:19" s="24" customFormat="1" ht="13.5" customHeight="1">
      <c r="A31" s="20">
        <v>20</v>
      </c>
      <c r="B31" s="21" t="s">
        <v>11</v>
      </c>
      <c r="C31" s="21" t="s">
        <v>29</v>
      </c>
      <c r="D31" s="21">
        <v>10</v>
      </c>
      <c r="E31" s="22">
        <v>250</v>
      </c>
      <c r="F31" s="25">
        <f t="shared" si="0"/>
        <v>212.5</v>
      </c>
      <c r="G31" s="42">
        <f t="shared" si="5"/>
        <v>14.450867052023121</v>
      </c>
      <c r="H31" s="42">
        <f t="shared" si="6"/>
        <v>361.27167630057801</v>
      </c>
      <c r="I31" s="23">
        <f t="shared" si="1"/>
        <v>15.125142857142858</v>
      </c>
      <c r="J31" s="23">
        <f t="shared" si="7"/>
        <v>10.5876</v>
      </c>
      <c r="K31" s="23">
        <v>16</v>
      </c>
      <c r="L31" s="23">
        <v>21</v>
      </c>
      <c r="M31" s="23">
        <v>14</v>
      </c>
      <c r="N31" s="23">
        <f t="shared" si="8"/>
        <v>17</v>
      </c>
      <c r="O31" s="23">
        <f t="shared" si="2"/>
        <v>0.68</v>
      </c>
      <c r="P31" s="23">
        <f t="shared" si="3"/>
        <v>4.7056000000000008E-2</v>
      </c>
      <c r="Q31" s="3">
        <f>F31-I31</f>
        <v>197.37485714285714</v>
      </c>
      <c r="R31" s="3">
        <f t="shared" si="9"/>
        <v>201.91239999999999</v>
      </c>
      <c r="S31" s="3">
        <f>Q31/0.85</f>
        <v>232.20571428571429</v>
      </c>
    </row>
    <row r="32" spans="1:19" s="24" customFormat="1" ht="13.5" customHeight="1">
      <c r="A32" s="20">
        <v>21</v>
      </c>
      <c r="B32" s="21" t="s">
        <v>12</v>
      </c>
      <c r="C32" s="21" t="s">
        <v>29</v>
      </c>
      <c r="D32" s="21">
        <v>10</v>
      </c>
      <c r="E32" s="22">
        <v>250</v>
      </c>
      <c r="F32" s="25">
        <f t="shared" si="0"/>
        <v>212.5</v>
      </c>
      <c r="G32" s="42">
        <f t="shared" si="5"/>
        <v>14.450867052023121</v>
      </c>
      <c r="H32" s="42">
        <f t="shared" si="6"/>
        <v>361.27167630057801</v>
      </c>
      <c r="I32" s="23">
        <f t="shared" si="1"/>
        <v>17.497714285714288</v>
      </c>
      <c r="J32" s="23">
        <f t="shared" si="7"/>
        <v>12.248400000000002</v>
      </c>
      <c r="K32" s="23">
        <v>16</v>
      </c>
      <c r="L32" s="23">
        <v>20</v>
      </c>
      <c r="M32" s="23">
        <v>23</v>
      </c>
      <c r="N32" s="23">
        <f t="shared" si="8"/>
        <v>19.666666666666668</v>
      </c>
      <c r="O32" s="23">
        <f t="shared" si="2"/>
        <v>0.78666666666666674</v>
      </c>
      <c r="P32" s="23">
        <f t="shared" si="3"/>
        <v>5.4437333333333345E-2</v>
      </c>
      <c r="Q32" s="3">
        <f>F32-I32</f>
        <v>195.0022857142857</v>
      </c>
      <c r="R32" s="3">
        <f t="shared" si="9"/>
        <v>200.2516</v>
      </c>
      <c r="S32" s="3">
        <f>Q32/0.85</f>
        <v>229.41445378151261</v>
      </c>
    </row>
    <row r="33" spans="1:19" s="24" customFormat="1" ht="13.5" customHeight="1">
      <c r="A33" s="20">
        <v>22</v>
      </c>
      <c r="B33" s="21" t="s">
        <v>13</v>
      </c>
      <c r="C33" s="21" t="s">
        <v>29</v>
      </c>
      <c r="D33" s="21">
        <v>10</v>
      </c>
      <c r="E33" s="22">
        <v>250</v>
      </c>
      <c r="F33" s="25">
        <f t="shared" si="0"/>
        <v>212.5</v>
      </c>
      <c r="G33" s="42">
        <f t="shared" si="5"/>
        <v>14.450867052023121</v>
      </c>
      <c r="H33" s="42">
        <f t="shared" si="6"/>
        <v>361.27167630057801</v>
      </c>
      <c r="I33" s="23">
        <f t="shared" si="1"/>
        <v>35.588571428571434</v>
      </c>
      <c r="J33" s="23">
        <f t="shared" si="7"/>
        <v>24.911999999999999</v>
      </c>
      <c r="K33" s="23">
        <v>35</v>
      </c>
      <c r="L33" s="23">
        <v>44</v>
      </c>
      <c r="M33" s="23">
        <v>41</v>
      </c>
      <c r="N33" s="23">
        <f t="shared" si="8"/>
        <v>40</v>
      </c>
      <c r="O33" s="23">
        <f t="shared" si="2"/>
        <v>1.6</v>
      </c>
      <c r="P33" s="23">
        <f t="shared" si="3"/>
        <v>0.11072000000000001</v>
      </c>
      <c r="Q33" s="3">
        <f>F33-I33</f>
        <v>176.91142857142856</v>
      </c>
      <c r="R33" s="3">
        <f t="shared" si="9"/>
        <v>187.58799999999999</v>
      </c>
      <c r="S33" s="3">
        <f>Q33/0.85</f>
        <v>208.13109243697477</v>
      </c>
    </row>
    <row r="34" spans="1:19" s="24" customFormat="1" ht="13.5" customHeight="1">
      <c r="A34" s="20">
        <v>23</v>
      </c>
      <c r="B34" s="21" t="s">
        <v>14</v>
      </c>
      <c r="C34" s="21" t="s">
        <v>29</v>
      </c>
      <c r="D34" s="21">
        <v>10</v>
      </c>
      <c r="E34" s="22">
        <v>250</v>
      </c>
      <c r="F34" s="25">
        <f t="shared" si="0"/>
        <v>212.5</v>
      </c>
      <c r="G34" s="42">
        <f t="shared" si="5"/>
        <v>14.450867052023121</v>
      </c>
      <c r="H34" s="42">
        <f t="shared" si="6"/>
        <v>361.27167630057801</v>
      </c>
      <c r="I34" s="23">
        <f t="shared" si="1"/>
        <v>30.546857142857149</v>
      </c>
      <c r="J34" s="23">
        <f t="shared" si="7"/>
        <v>21.382800000000003</v>
      </c>
      <c r="K34" s="23">
        <v>39</v>
      </c>
      <c r="L34" s="23">
        <v>31</v>
      </c>
      <c r="M34" s="23">
        <v>33</v>
      </c>
      <c r="N34" s="23">
        <f t="shared" si="8"/>
        <v>34.333333333333336</v>
      </c>
      <c r="O34" s="23">
        <f t="shared" si="2"/>
        <v>1.3733333333333335</v>
      </c>
      <c r="P34" s="23">
        <f t="shared" si="3"/>
        <v>9.5034666666666684E-2</v>
      </c>
      <c r="Q34" s="3">
        <f>F34-I34</f>
        <v>181.95314285714284</v>
      </c>
      <c r="R34" s="3">
        <f t="shared" si="9"/>
        <v>191.1172</v>
      </c>
      <c r="S34" s="3">
        <f>Q34/0.85</f>
        <v>214.06252100840334</v>
      </c>
    </row>
    <row r="35" spans="1:19" s="24" customFormat="1" ht="13.5" customHeight="1">
      <c r="A35" s="20">
        <v>24</v>
      </c>
      <c r="B35" s="21" t="s">
        <v>15</v>
      </c>
      <c r="C35" s="21" t="s">
        <v>29</v>
      </c>
      <c r="D35" s="21">
        <v>10</v>
      </c>
      <c r="E35" s="22">
        <v>250</v>
      </c>
      <c r="F35" s="25">
        <f t="shared" si="0"/>
        <v>212.5</v>
      </c>
      <c r="G35" s="42">
        <f t="shared" si="5"/>
        <v>14.450867052023121</v>
      </c>
      <c r="H35" s="42">
        <f t="shared" si="6"/>
        <v>361.27167630057801</v>
      </c>
      <c r="I35" s="23">
        <f t="shared" si="1"/>
        <v>38.554285714285719</v>
      </c>
      <c r="J35" s="23">
        <f t="shared" si="7"/>
        <v>26.988000000000003</v>
      </c>
      <c r="K35" s="23">
        <v>55</v>
      </c>
      <c r="L35" s="23">
        <v>31</v>
      </c>
      <c r="M35" s="23">
        <v>44</v>
      </c>
      <c r="N35" s="23">
        <f t="shared" si="8"/>
        <v>43.333333333333336</v>
      </c>
      <c r="O35" s="23">
        <f t="shared" si="2"/>
        <v>1.7333333333333334</v>
      </c>
      <c r="P35" s="23">
        <f t="shared" si="3"/>
        <v>0.11994666666666667</v>
      </c>
      <c r="Q35" s="3">
        <f>F35-I35</f>
        <v>173.94571428571427</v>
      </c>
      <c r="R35" s="3">
        <f t="shared" si="9"/>
        <v>185.512</v>
      </c>
      <c r="S35" s="3">
        <f>Q35/0.85</f>
        <v>204.64201680672269</v>
      </c>
    </row>
    <row r="36" spans="1:19" s="27" customFormat="1" ht="12" customHeight="1">
      <c r="A36" s="26"/>
      <c r="B36" s="77" t="s">
        <v>52</v>
      </c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9"/>
    </row>
    <row r="37" spans="1:19" s="24" customFormat="1" ht="13.5" customHeight="1">
      <c r="A37" s="20">
        <v>25</v>
      </c>
      <c r="B37" s="21" t="s">
        <v>16</v>
      </c>
      <c r="C37" s="21" t="s">
        <v>29</v>
      </c>
      <c r="D37" s="21">
        <v>6</v>
      </c>
      <c r="E37" s="22">
        <v>400</v>
      </c>
      <c r="F37" s="25">
        <f t="shared" ref="F37:F49" si="10">E37*0.85</f>
        <v>340</v>
      </c>
      <c r="G37" s="42">
        <f t="shared" si="5"/>
        <v>38.53564547206166</v>
      </c>
      <c r="H37" s="42">
        <f>G37*15</f>
        <v>578.03468208092488</v>
      </c>
      <c r="I37" s="23">
        <f t="shared" ref="I37:I49" si="11">1.73*D37*0.9*O37/0.7</f>
        <v>33.720171428571426</v>
      </c>
      <c r="J37" s="23">
        <f>1.73*0.4*0.9*N37</f>
        <v>23.604119999999998</v>
      </c>
      <c r="K37" s="23">
        <v>38.6</v>
      </c>
      <c r="L37" s="23">
        <v>32.5</v>
      </c>
      <c r="M37" s="23">
        <v>42.6</v>
      </c>
      <c r="N37" s="23">
        <f>(M37+K37+L37)/3</f>
        <v>37.9</v>
      </c>
      <c r="O37" s="23">
        <f>(K37+L37+M37)/3/15</f>
        <v>2.5266666666666664</v>
      </c>
      <c r="P37" s="23">
        <f t="shared" ref="P37:P49" si="12">O37/G37</f>
        <v>6.5566999999999986E-2</v>
      </c>
      <c r="Q37" s="3">
        <f>F37-I37</f>
        <v>306.2798285714286</v>
      </c>
      <c r="R37" s="3">
        <f>F37-J37</f>
        <v>316.39587999999998</v>
      </c>
      <c r="S37" s="3">
        <f>Q37/0.85</f>
        <v>360.32921008403366</v>
      </c>
    </row>
    <row r="38" spans="1:19" s="24" customFormat="1" ht="13.5" customHeight="1">
      <c r="A38" s="20">
        <v>26</v>
      </c>
      <c r="B38" s="28" t="s">
        <v>17</v>
      </c>
      <c r="C38" s="21" t="s">
        <v>32</v>
      </c>
      <c r="D38" s="21">
        <v>6</v>
      </c>
      <c r="E38" s="22">
        <v>400</v>
      </c>
      <c r="F38" s="25">
        <f t="shared" si="10"/>
        <v>340</v>
      </c>
      <c r="G38" s="42">
        <f t="shared" si="5"/>
        <v>38.53564547206166</v>
      </c>
      <c r="H38" s="42">
        <f t="shared" ref="H38:H49" si="13">G38*15</f>
        <v>578.03468208092488</v>
      </c>
      <c r="I38" s="23">
        <f t="shared" si="11"/>
        <v>82.150285714285701</v>
      </c>
      <c r="J38" s="23">
        <f t="shared" ref="J38:J49" si="14">1.73*0.4*0.9*N38</f>
        <v>57.505200000000002</v>
      </c>
      <c r="K38" s="23">
        <v>97</v>
      </c>
      <c r="L38" s="23">
        <v>82</v>
      </c>
      <c r="M38" s="23">
        <v>98</v>
      </c>
      <c r="N38" s="23">
        <f t="shared" ref="N38:N49" si="15">(M38+K38+L38)/3</f>
        <v>92.333333333333329</v>
      </c>
      <c r="O38" s="23">
        <f t="shared" ref="O38:O49" si="16">(K38+L38+M38)/3/15</f>
        <v>6.155555555555555</v>
      </c>
      <c r="P38" s="23">
        <f t="shared" si="12"/>
        <v>0.15973666666666664</v>
      </c>
      <c r="Q38" s="5">
        <f>F38-(I38+I39)</f>
        <v>225.82000000000002</v>
      </c>
      <c r="R38" s="58">
        <f>F38-(J38+J39)</f>
        <v>260.07400000000001</v>
      </c>
      <c r="S38" s="5">
        <f>Q38/0.85</f>
        <v>265.67058823529413</v>
      </c>
    </row>
    <row r="39" spans="1:19" s="24" customFormat="1" ht="13.5" customHeight="1">
      <c r="A39" s="20">
        <v>27</v>
      </c>
      <c r="B39" s="29"/>
      <c r="C39" s="21" t="s">
        <v>33</v>
      </c>
      <c r="D39" s="21">
        <v>6</v>
      </c>
      <c r="E39" s="22">
        <v>400</v>
      </c>
      <c r="F39" s="25">
        <f t="shared" si="10"/>
        <v>340</v>
      </c>
      <c r="G39" s="42">
        <f>E39/(1.73*D39)</f>
        <v>38.53564547206166</v>
      </c>
      <c r="H39" s="42">
        <f t="shared" si="13"/>
        <v>578.03468208092488</v>
      </c>
      <c r="I39" s="23">
        <f t="shared" si="11"/>
        <v>32.029714285714284</v>
      </c>
      <c r="J39" s="23">
        <f t="shared" si="14"/>
        <v>22.4208</v>
      </c>
      <c r="K39" s="23">
        <v>38</v>
      </c>
      <c r="L39" s="23">
        <v>40</v>
      </c>
      <c r="M39" s="23">
        <v>30</v>
      </c>
      <c r="N39" s="23">
        <f t="shared" si="15"/>
        <v>36</v>
      </c>
      <c r="O39" s="23">
        <f t="shared" si="16"/>
        <v>2.4</v>
      </c>
      <c r="P39" s="23">
        <f t="shared" si="12"/>
        <v>6.2279999999999995E-2</v>
      </c>
      <c r="Q39" s="6"/>
      <c r="R39" s="59"/>
      <c r="S39" s="6"/>
    </row>
    <row r="40" spans="1:19" s="24" customFormat="1" ht="13.5" customHeight="1">
      <c r="A40" s="20">
        <v>28</v>
      </c>
      <c r="B40" s="28" t="s">
        <v>18</v>
      </c>
      <c r="C40" s="21" t="s">
        <v>32</v>
      </c>
      <c r="D40" s="21">
        <v>6</v>
      </c>
      <c r="E40" s="22">
        <v>630</v>
      </c>
      <c r="F40" s="25">
        <f t="shared" si="10"/>
        <v>535.5</v>
      </c>
      <c r="G40" s="42">
        <v>60.6</v>
      </c>
      <c r="H40" s="42">
        <f t="shared" si="13"/>
        <v>909</v>
      </c>
      <c r="I40" s="23">
        <f t="shared" si="11"/>
        <v>86.302285714285716</v>
      </c>
      <c r="J40" s="23">
        <f t="shared" si="14"/>
        <v>60.4116</v>
      </c>
      <c r="K40" s="23">
        <v>100</v>
      </c>
      <c r="L40" s="23">
        <v>97</v>
      </c>
      <c r="M40" s="23">
        <v>94</v>
      </c>
      <c r="N40" s="23">
        <f t="shared" si="15"/>
        <v>97</v>
      </c>
      <c r="O40" s="23">
        <f t="shared" si="16"/>
        <v>6.4666666666666668</v>
      </c>
      <c r="P40" s="23">
        <f t="shared" si="12"/>
        <v>0.10671067106710672</v>
      </c>
      <c r="Q40" s="5">
        <f>F40-(I40+I41)</f>
        <v>391.36628571428571</v>
      </c>
      <c r="R40" s="61">
        <f>F40-(J40+J41)</f>
        <v>434.60640000000001</v>
      </c>
      <c r="S40" s="5">
        <f>Q40/0.85</f>
        <v>460.43092436974791</v>
      </c>
    </row>
    <row r="41" spans="1:19" s="24" customFormat="1" ht="13.5" customHeight="1">
      <c r="A41" s="20">
        <v>29</v>
      </c>
      <c r="B41" s="29"/>
      <c r="C41" s="21" t="s">
        <v>33</v>
      </c>
      <c r="D41" s="21">
        <v>6</v>
      </c>
      <c r="E41" s="22">
        <v>630</v>
      </c>
      <c r="F41" s="25">
        <f t="shared" si="10"/>
        <v>535.5</v>
      </c>
      <c r="G41" s="42">
        <v>60.6</v>
      </c>
      <c r="H41" s="42">
        <f t="shared" si="13"/>
        <v>909</v>
      </c>
      <c r="I41" s="23">
        <f t="shared" si="11"/>
        <v>57.831428571428567</v>
      </c>
      <c r="J41" s="23">
        <f t="shared" si="14"/>
        <v>40.481999999999999</v>
      </c>
      <c r="K41" s="23">
        <v>70</v>
      </c>
      <c r="L41" s="23">
        <v>60</v>
      </c>
      <c r="M41" s="23">
        <v>65</v>
      </c>
      <c r="N41" s="23">
        <f t="shared" si="15"/>
        <v>65</v>
      </c>
      <c r="O41" s="23">
        <f t="shared" si="16"/>
        <v>4.333333333333333</v>
      </c>
      <c r="P41" s="23">
        <f t="shared" si="12"/>
        <v>7.1507150715071507E-2</v>
      </c>
      <c r="Q41" s="6"/>
      <c r="R41" s="62"/>
      <c r="S41" s="6"/>
    </row>
    <row r="42" spans="1:19" s="24" customFormat="1" ht="13.5" customHeight="1">
      <c r="A42" s="20">
        <v>30</v>
      </c>
      <c r="B42" s="28" t="s">
        <v>19</v>
      </c>
      <c r="C42" s="21" t="s">
        <v>32</v>
      </c>
      <c r="D42" s="21">
        <v>6</v>
      </c>
      <c r="E42" s="22">
        <v>400</v>
      </c>
      <c r="F42" s="25">
        <f t="shared" si="10"/>
        <v>340</v>
      </c>
      <c r="G42" s="42">
        <f t="shared" si="5"/>
        <v>38.53564547206166</v>
      </c>
      <c r="H42" s="42">
        <f t="shared" si="13"/>
        <v>578.03468208092488</v>
      </c>
      <c r="I42" s="23">
        <f t="shared" si="11"/>
        <v>0</v>
      </c>
      <c r="J42" s="23">
        <f t="shared" si="14"/>
        <v>0</v>
      </c>
      <c r="K42" s="23">
        <v>0</v>
      </c>
      <c r="L42" s="23">
        <v>0</v>
      </c>
      <c r="M42" s="23">
        <v>0</v>
      </c>
      <c r="N42" s="23">
        <f t="shared" si="15"/>
        <v>0</v>
      </c>
      <c r="O42" s="23">
        <f t="shared" si="16"/>
        <v>0</v>
      </c>
      <c r="P42" s="23">
        <f t="shared" si="12"/>
        <v>0</v>
      </c>
      <c r="Q42" s="58">
        <f>F43-(I42+I43)</f>
        <v>212.32205714285715</v>
      </c>
      <c r="R42" s="58">
        <f>F43-(J42+J43)</f>
        <v>212.37544</v>
      </c>
      <c r="S42" s="58">
        <f>Q42/0.85</f>
        <v>249.79065546218487</v>
      </c>
    </row>
    <row r="43" spans="1:19" s="24" customFormat="1" ht="13.5" customHeight="1">
      <c r="A43" s="20">
        <v>31</v>
      </c>
      <c r="B43" s="29"/>
      <c r="C43" s="21" t="s">
        <v>33</v>
      </c>
      <c r="D43" s="21">
        <v>6</v>
      </c>
      <c r="E43" s="22">
        <v>250</v>
      </c>
      <c r="F43" s="25">
        <f t="shared" si="10"/>
        <v>212.5</v>
      </c>
      <c r="G43" s="42">
        <f t="shared" si="5"/>
        <v>24.084778420038539</v>
      </c>
      <c r="H43" s="42">
        <f t="shared" si="13"/>
        <v>361.27167630057806</v>
      </c>
      <c r="I43" s="23">
        <f t="shared" si="11"/>
        <v>0.17794285714285712</v>
      </c>
      <c r="J43" s="23">
        <f t="shared" si="14"/>
        <v>0.12455999999999999</v>
      </c>
      <c r="K43" s="23">
        <v>0</v>
      </c>
      <c r="L43" s="23">
        <v>0.6</v>
      </c>
      <c r="M43" s="23">
        <v>0</v>
      </c>
      <c r="N43" s="23">
        <f t="shared" si="15"/>
        <v>0.19999999999999998</v>
      </c>
      <c r="O43" s="23">
        <f t="shared" si="16"/>
        <v>1.3333333333333332E-2</v>
      </c>
      <c r="P43" s="23">
        <f t="shared" si="12"/>
        <v>5.535999999999999E-4</v>
      </c>
      <c r="Q43" s="59"/>
      <c r="R43" s="59"/>
      <c r="S43" s="59"/>
    </row>
    <row r="44" spans="1:19" s="24" customFormat="1" ht="13.5" customHeight="1">
      <c r="A44" s="20">
        <v>32</v>
      </c>
      <c r="B44" s="28" t="s">
        <v>20</v>
      </c>
      <c r="C44" s="21" t="s">
        <v>32</v>
      </c>
      <c r="D44" s="21">
        <v>6</v>
      </c>
      <c r="E44" s="22">
        <v>250</v>
      </c>
      <c r="F44" s="25">
        <f t="shared" si="10"/>
        <v>212.5</v>
      </c>
      <c r="G44" s="42">
        <f t="shared" si="5"/>
        <v>24.084778420038539</v>
      </c>
      <c r="H44" s="42">
        <f t="shared" si="13"/>
        <v>361.27167630057806</v>
      </c>
      <c r="I44" s="23">
        <f t="shared" si="11"/>
        <v>17.171485714285712</v>
      </c>
      <c r="J44" s="23">
        <f t="shared" si="14"/>
        <v>12.020040000000002</v>
      </c>
      <c r="K44" s="23">
        <v>14.8</v>
      </c>
      <c r="L44" s="23">
        <v>25</v>
      </c>
      <c r="M44" s="23">
        <v>18.100000000000001</v>
      </c>
      <c r="N44" s="23">
        <f t="shared" si="15"/>
        <v>19.3</v>
      </c>
      <c r="O44" s="23">
        <f t="shared" si="16"/>
        <v>1.2866666666666666</v>
      </c>
      <c r="P44" s="23">
        <f t="shared" si="12"/>
        <v>5.3422399999999988E-2</v>
      </c>
      <c r="Q44" s="58">
        <f>F44-(I44+I45)</f>
        <v>145.80108571428573</v>
      </c>
      <c r="R44" s="58">
        <f>F44-(J44+J45)</f>
        <v>165.81076000000002</v>
      </c>
      <c r="S44" s="58">
        <f>Q44/0.85</f>
        <v>171.53068907563028</v>
      </c>
    </row>
    <row r="45" spans="1:19" s="24" customFormat="1" ht="13.5" customHeight="1">
      <c r="A45" s="20">
        <v>33</v>
      </c>
      <c r="B45" s="29"/>
      <c r="C45" s="21" t="s">
        <v>33</v>
      </c>
      <c r="D45" s="21">
        <v>6</v>
      </c>
      <c r="E45" s="22">
        <v>250</v>
      </c>
      <c r="F45" s="25">
        <f t="shared" si="10"/>
        <v>212.5</v>
      </c>
      <c r="G45" s="42">
        <f t="shared" si="5"/>
        <v>24.084778420038539</v>
      </c>
      <c r="H45" s="42">
        <f t="shared" si="13"/>
        <v>361.27167630057806</v>
      </c>
      <c r="I45" s="23">
        <f t="shared" si="11"/>
        <v>49.527428571428558</v>
      </c>
      <c r="J45" s="23">
        <f t="shared" si="14"/>
        <v>34.669199999999996</v>
      </c>
      <c r="K45" s="23">
        <v>58</v>
      </c>
      <c r="L45" s="23">
        <v>47</v>
      </c>
      <c r="M45" s="23">
        <v>62</v>
      </c>
      <c r="N45" s="23">
        <f t="shared" si="15"/>
        <v>55.666666666666664</v>
      </c>
      <c r="O45" s="23">
        <f t="shared" si="16"/>
        <v>3.7111111111111108</v>
      </c>
      <c r="P45" s="23">
        <f t="shared" si="12"/>
        <v>0.1540853333333333</v>
      </c>
      <c r="Q45" s="59"/>
      <c r="R45" s="59"/>
      <c r="S45" s="59"/>
    </row>
    <row r="46" spans="1:19" s="24" customFormat="1" ht="13.5" customHeight="1">
      <c r="A46" s="20">
        <v>34</v>
      </c>
      <c r="B46" s="21" t="s">
        <v>21</v>
      </c>
      <c r="C46" s="21" t="s">
        <v>29</v>
      </c>
      <c r="D46" s="21">
        <v>6</v>
      </c>
      <c r="E46" s="22">
        <v>630</v>
      </c>
      <c r="F46" s="25">
        <f t="shared" si="10"/>
        <v>535.5</v>
      </c>
      <c r="G46" s="42">
        <v>60.6</v>
      </c>
      <c r="H46" s="42">
        <f t="shared" si="13"/>
        <v>909</v>
      </c>
      <c r="I46" s="23">
        <f t="shared" si="11"/>
        <v>0.71177142857142861</v>
      </c>
      <c r="J46" s="23">
        <f t="shared" si="14"/>
        <v>0.49824000000000013</v>
      </c>
      <c r="K46" s="23">
        <v>0.2</v>
      </c>
      <c r="L46" s="23">
        <v>1.1000000000000001</v>
      </c>
      <c r="M46" s="23">
        <v>1.1000000000000001</v>
      </c>
      <c r="N46" s="23">
        <f t="shared" si="15"/>
        <v>0.80000000000000016</v>
      </c>
      <c r="O46" s="23">
        <f t="shared" si="16"/>
        <v>5.3333333333333344E-2</v>
      </c>
      <c r="P46" s="23">
        <f t="shared" si="12"/>
        <v>8.8008800880088028E-4</v>
      </c>
      <c r="Q46" s="3">
        <f>F46-I46</f>
        <v>534.78822857142859</v>
      </c>
      <c r="R46" s="3">
        <f>F46-J46</f>
        <v>535.00175999999999</v>
      </c>
      <c r="S46" s="3">
        <f>Q46/0.85</f>
        <v>629.16262184873949</v>
      </c>
    </row>
    <row r="47" spans="1:19" s="24" customFormat="1" ht="13.5" customHeight="1">
      <c r="A47" s="20">
        <v>35</v>
      </c>
      <c r="B47" s="28" t="s">
        <v>22</v>
      </c>
      <c r="C47" s="21" t="s">
        <v>32</v>
      </c>
      <c r="D47" s="21">
        <v>6</v>
      </c>
      <c r="E47" s="22">
        <v>630</v>
      </c>
      <c r="F47" s="25">
        <f t="shared" si="10"/>
        <v>535.5</v>
      </c>
      <c r="G47" s="42">
        <v>60.6</v>
      </c>
      <c r="H47" s="42">
        <f t="shared" si="13"/>
        <v>909</v>
      </c>
      <c r="I47" s="23">
        <f t="shared" si="11"/>
        <v>0</v>
      </c>
      <c r="J47" s="23">
        <f t="shared" si="14"/>
        <v>0</v>
      </c>
      <c r="K47" s="23">
        <v>0</v>
      </c>
      <c r="L47" s="23">
        <v>0</v>
      </c>
      <c r="M47" s="23">
        <v>0</v>
      </c>
      <c r="N47" s="23">
        <f t="shared" si="15"/>
        <v>0</v>
      </c>
      <c r="O47" s="23">
        <f t="shared" si="16"/>
        <v>0</v>
      </c>
      <c r="P47" s="23">
        <f t="shared" si="12"/>
        <v>0</v>
      </c>
      <c r="Q47" s="58">
        <f>F47-(I47+I48)</f>
        <v>499.61485714285715</v>
      </c>
      <c r="R47" s="58">
        <f>F47-(J47+J48)</f>
        <v>510.38040000000001</v>
      </c>
      <c r="S47" s="58">
        <f>Q47/0.85</f>
        <v>587.78218487394963</v>
      </c>
    </row>
    <row r="48" spans="1:19" s="24" customFormat="1" ht="13.5" customHeight="1">
      <c r="A48" s="20">
        <v>36</v>
      </c>
      <c r="B48" s="29"/>
      <c r="C48" s="21" t="s">
        <v>33</v>
      </c>
      <c r="D48" s="21">
        <v>6</v>
      </c>
      <c r="E48" s="22">
        <v>630</v>
      </c>
      <c r="F48" s="25">
        <f t="shared" si="10"/>
        <v>535.5</v>
      </c>
      <c r="G48" s="42">
        <v>60.6</v>
      </c>
      <c r="H48" s="42">
        <f t="shared" si="13"/>
        <v>909</v>
      </c>
      <c r="I48" s="23">
        <f t="shared" si="11"/>
        <v>35.88514285714286</v>
      </c>
      <c r="J48" s="23">
        <f t="shared" si="14"/>
        <v>25.119600000000002</v>
      </c>
      <c r="K48" s="23">
        <v>38</v>
      </c>
      <c r="L48" s="23">
        <v>47</v>
      </c>
      <c r="M48" s="23">
        <v>36</v>
      </c>
      <c r="N48" s="23">
        <f t="shared" si="15"/>
        <v>40.333333333333336</v>
      </c>
      <c r="O48" s="23">
        <f t="shared" si="16"/>
        <v>2.6888888888888891</v>
      </c>
      <c r="P48" s="23">
        <f t="shared" si="12"/>
        <v>4.4371103777044375E-2</v>
      </c>
      <c r="Q48" s="59"/>
      <c r="R48" s="59"/>
      <c r="S48" s="59"/>
    </row>
    <row r="49" spans="1:19" s="24" customFormat="1" ht="13.5" customHeight="1">
      <c r="A49" s="20">
        <v>37</v>
      </c>
      <c r="B49" s="21" t="s">
        <v>23</v>
      </c>
      <c r="C49" s="21" t="s">
        <v>29</v>
      </c>
      <c r="D49" s="21">
        <v>6</v>
      </c>
      <c r="E49" s="22">
        <v>250</v>
      </c>
      <c r="F49" s="25">
        <f t="shared" si="10"/>
        <v>212.5</v>
      </c>
      <c r="G49" s="42">
        <f t="shared" si="5"/>
        <v>24.084778420038539</v>
      </c>
      <c r="H49" s="42">
        <f t="shared" si="13"/>
        <v>361.27167630057806</v>
      </c>
      <c r="I49" s="23">
        <f t="shared" si="11"/>
        <v>0</v>
      </c>
      <c r="J49" s="23">
        <f t="shared" si="14"/>
        <v>0</v>
      </c>
      <c r="K49" s="23">
        <v>0</v>
      </c>
      <c r="L49" s="23">
        <v>0</v>
      </c>
      <c r="M49" s="23">
        <v>0</v>
      </c>
      <c r="N49" s="23">
        <f t="shared" si="15"/>
        <v>0</v>
      </c>
      <c r="O49" s="23">
        <f t="shared" si="16"/>
        <v>0</v>
      </c>
      <c r="P49" s="23">
        <f t="shared" si="12"/>
        <v>0</v>
      </c>
      <c r="Q49" s="3">
        <f>F49-I49</f>
        <v>212.5</v>
      </c>
      <c r="R49" s="3">
        <f>F49-J49</f>
        <v>212.5</v>
      </c>
      <c r="S49" s="3">
        <f>Q49/0.85</f>
        <v>250</v>
      </c>
    </row>
    <row r="50" spans="1:19" s="27" customFormat="1" ht="14">
      <c r="A50" s="26"/>
      <c r="B50" s="77" t="s">
        <v>53</v>
      </c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9"/>
    </row>
    <row r="51" spans="1:19" s="24" customFormat="1" ht="14">
      <c r="A51" s="20">
        <v>41</v>
      </c>
      <c r="B51" s="63" t="str">
        <f>'[1]Ф8,55,Ф60'!$A$5</f>
        <v>ТП-31</v>
      </c>
      <c r="C51" s="21" t="s">
        <v>32</v>
      </c>
      <c r="D51" s="21">
        <v>6</v>
      </c>
      <c r="E51" s="22">
        <v>250</v>
      </c>
      <c r="F51" s="25">
        <f t="shared" ref="F51:F114" si="17">E51*0.85</f>
        <v>212.5</v>
      </c>
      <c r="G51" s="42">
        <f t="shared" si="5"/>
        <v>24.084778420038539</v>
      </c>
      <c r="H51" s="42">
        <f>G51*15</f>
        <v>361.27167630057806</v>
      </c>
      <c r="I51" s="23">
        <f t="shared" ref="I51:I82" si="18">1.73*D51*0.9*O51/0.7</f>
        <v>1.3345714285714285</v>
      </c>
      <c r="J51" s="23">
        <f>1.73*0.4*0.9*N51</f>
        <v>0.93420000000000003</v>
      </c>
      <c r="K51" s="23">
        <v>1.5</v>
      </c>
      <c r="L51" s="23">
        <v>2</v>
      </c>
      <c r="M51" s="23">
        <v>1</v>
      </c>
      <c r="N51" s="23">
        <f>(M51+K51+L51)/3</f>
        <v>1.5</v>
      </c>
      <c r="O51" s="23">
        <f>(K51+L51+M51)/3/15</f>
        <v>0.1</v>
      </c>
      <c r="P51" s="23">
        <f t="shared" ref="P51:P82" si="19">O51/G51</f>
        <v>4.1519999999999994E-3</v>
      </c>
      <c r="Q51" s="58">
        <f>F51-(I51+I52)</f>
        <v>183.28771428571429</v>
      </c>
      <c r="R51" s="58">
        <f>F51-(J51+J52)</f>
        <v>192.0514</v>
      </c>
      <c r="S51" s="58">
        <f>Q51/0.85</f>
        <v>215.63260504201682</v>
      </c>
    </row>
    <row r="52" spans="1:19" s="24" customFormat="1" ht="14">
      <c r="A52" s="20">
        <v>42</v>
      </c>
      <c r="B52" s="64"/>
      <c r="C52" s="21" t="s">
        <v>33</v>
      </c>
      <c r="D52" s="21">
        <v>6</v>
      </c>
      <c r="E52" s="22">
        <v>250</v>
      </c>
      <c r="F52" s="25">
        <f t="shared" si="17"/>
        <v>212.5</v>
      </c>
      <c r="G52" s="42">
        <f t="shared" si="5"/>
        <v>24.084778420038539</v>
      </c>
      <c r="H52" s="42">
        <f t="shared" ref="H52:H115" si="20">G52*15</f>
        <v>361.27167630057806</v>
      </c>
      <c r="I52" s="23">
        <f t="shared" si="18"/>
        <v>27.877714285714283</v>
      </c>
      <c r="J52" s="23">
        <f t="shared" ref="J52:J115" si="21">1.73*0.4*0.9*N52</f>
        <v>19.514399999999998</v>
      </c>
      <c r="K52" s="23">
        <v>31</v>
      </c>
      <c r="L52" s="23">
        <v>32</v>
      </c>
      <c r="M52" s="23">
        <v>31</v>
      </c>
      <c r="N52" s="23">
        <f t="shared" ref="N52:N115" si="22">(M52+K52+L52)/3</f>
        <v>31.333333333333332</v>
      </c>
      <c r="O52" s="23">
        <f t="shared" ref="O52:O115" si="23">(K52+L52+M52)/3/15</f>
        <v>2.088888888888889</v>
      </c>
      <c r="P52" s="23">
        <f t="shared" si="19"/>
        <v>8.6730666666666664E-2</v>
      </c>
      <c r="Q52" s="59"/>
      <c r="R52" s="59"/>
      <c r="S52" s="59"/>
    </row>
    <row r="53" spans="1:19" s="24" customFormat="1" ht="14">
      <c r="A53" s="20">
        <v>43</v>
      </c>
      <c r="B53" s="63" t="str">
        <f>'[1]Ф8,55,Ф60'!$K$9</f>
        <v xml:space="preserve">ТП-71 </v>
      </c>
      <c r="C53" s="21" t="s">
        <v>32</v>
      </c>
      <c r="D53" s="21">
        <v>6</v>
      </c>
      <c r="E53" s="22">
        <v>400</v>
      </c>
      <c r="F53" s="25">
        <f t="shared" si="17"/>
        <v>340</v>
      </c>
      <c r="G53" s="42">
        <f t="shared" si="5"/>
        <v>38.53564547206166</v>
      </c>
      <c r="H53" s="42">
        <f t="shared" si="20"/>
        <v>578.03468208092488</v>
      </c>
      <c r="I53" s="23">
        <f t="shared" si="18"/>
        <v>246.15428571428572</v>
      </c>
      <c r="J53" s="23">
        <f t="shared" si="21"/>
        <v>172.30800000000002</v>
      </c>
      <c r="K53" s="23">
        <v>280</v>
      </c>
      <c r="L53" s="23">
        <v>280</v>
      </c>
      <c r="M53" s="23">
        <v>270</v>
      </c>
      <c r="N53" s="23">
        <f t="shared" si="22"/>
        <v>276.66666666666669</v>
      </c>
      <c r="O53" s="23">
        <f t="shared" si="23"/>
        <v>18.444444444444446</v>
      </c>
      <c r="P53" s="23">
        <f t="shared" si="19"/>
        <v>0.47863333333333336</v>
      </c>
      <c r="Q53" s="58">
        <f>F53-(I53+I54)</f>
        <v>93.84571428571428</v>
      </c>
      <c r="R53" s="58">
        <f>F53-(J53+J54)</f>
        <v>167.69199999999998</v>
      </c>
      <c r="S53" s="58">
        <f>Q53/0.85</f>
        <v>110.40672268907562</v>
      </c>
    </row>
    <row r="54" spans="1:19" s="24" customFormat="1" ht="14">
      <c r="A54" s="20">
        <v>44</v>
      </c>
      <c r="B54" s="64"/>
      <c r="C54" s="21" t="s">
        <v>33</v>
      </c>
      <c r="D54" s="21">
        <v>6</v>
      </c>
      <c r="E54" s="22">
        <v>400</v>
      </c>
      <c r="F54" s="25">
        <f t="shared" si="17"/>
        <v>340</v>
      </c>
      <c r="G54" s="42">
        <f t="shared" si="5"/>
        <v>38.53564547206166</v>
      </c>
      <c r="H54" s="42">
        <f t="shared" si="20"/>
        <v>578.03468208092488</v>
      </c>
      <c r="I54" s="23">
        <f t="shared" si="18"/>
        <v>0</v>
      </c>
      <c r="J54" s="23">
        <f t="shared" si="21"/>
        <v>0</v>
      </c>
      <c r="K54" s="23">
        <v>0</v>
      </c>
      <c r="L54" s="23">
        <v>0</v>
      </c>
      <c r="M54" s="23">
        <v>0</v>
      </c>
      <c r="N54" s="23">
        <f t="shared" si="22"/>
        <v>0</v>
      </c>
      <c r="O54" s="23">
        <f t="shared" si="23"/>
        <v>0</v>
      </c>
      <c r="P54" s="23">
        <f t="shared" si="19"/>
        <v>0</v>
      </c>
      <c r="Q54" s="59"/>
      <c r="R54" s="59"/>
      <c r="S54" s="59"/>
    </row>
    <row r="55" spans="1:19" s="24" customFormat="1" ht="14">
      <c r="A55" s="20">
        <v>45</v>
      </c>
      <c r="B55" s="63" t="s">
        <v>24</v>
      </c>
      <c r="C55" s="21" t="s">
        <v>32</v>
      </c>
      <c r="D55" s="21">
        <v>6</v>
      </c>
      <c r="E55" s="22">
        <v>630</v>
      </c>
      <c r="F55" s="25">
        <f t="shared" si="17"/>
        <v>535.5</v>
      </c>
      <c r="G55" s="42">
        <v>60.621000000000002</v>
      </c>
      <c r="H55" s="42">
        <f t="shared" si="20"/>
        <v>909.31500000000005</v>
      </c>
      <c r="I55" s="23">
        <f t="shared" si="18"/>
        <v>241.70571428571424</v>
      </c>
      <c r="J55" s="23">
        <f t="shared" si="21"/>
        <v>169.19400000000002</v>
      </c>
      <c r="K55" s="23">
        <v>256</v>
      </c>
      <c r="L55" s="23">
        <v>281</v>
      </c>
      <c r="M55" s="23">
        <v>278</v>
      </c>
      <c r="N55" s="23">
        <f t="shared" si="22"/>
        <v>271.66666666666669</v>
      </c>
      <c r="O55" s="23">
        <f t="shared" si="23"/>
        <v>18.111111111111111</v>
      </c>
      <c r="P55" s="23">
        <f t="shared" si="19"/>
        <v>0.29875968906997757</v>
      </c>
      <c r="Q55" s="58">
        <f>F55-(I55+I56)</f>
        <v>171.90342857142866</v>
      </c>
      <c r="R55" s="58">
        <f>F55-(J55+J56)</f>
        <v>280.98239999999998</v>
      </c>
      <c r="S55" s="58">
        <f>Q55/0.85</f>
        <v>202.23932773109254</v>
      </c>
    </row>
    <row r="56" spans="1:19" s="24" customFormat="1" ht="14">
      <c r="A56" s="20">
        <v>46</v>
      </c>
      <c r="B56" s="64"/>
      <c r="C56" s="21" t="s">
        <v>33</v>
      </c>
      <c r="D56" s="21">
        <v>6</v>
      </c>
      <c r="E56" s="22">
        <v>630</v>
      </c>
      <c r="F56" s="25">
        <f t="shared" si="17"/>
        <v>535.5</v>
      </c>
      <c r="G56" s="42">
        <v>60.621000000000002</v>
      </c>
      <c r="H56" s="42">
        <f t="shared" si="20"/>
        <v>909.31500000000005</v>
      </c>
      <c r="I56" s="23">
        <f t="shared" si="18"/>
        <v>121.89085714285713</v>
      </c>
      <c r="J56" s="23">
        <f t="shared" si="21"/>
        <v>85.323599999999999</v>
      </c>
      <c r="K56" s="23">
        <v>130</v>
      </c>
      <c r="L56" s="23">
        <v>131</v>
      </c>
      <c r="M56" s="23">
        <v>150</v>
      </c>
      <c r="N56" s="23">
        <f t="shared" si="22"/>
        <v>137</v>
      </c>
      <c r="O56" s="23">
        <f t="shared" si="23"/>
        <v>9.1333333333333329</v>
      </c>
      <c r="P56" s="23">
        <f t="shared" si="19"/>
        <v>0.15066286160461445</v>
      </c>
      <c r="Q56" s="59"/>
      <c r="R56" s="59"/>
      <c r="S56" s="59"/>
    </row>
    <row r="57" spans="1:19" s="24" customFormat="1" ht="14">
      <c r="A57" s="20">
        <v>47</v>
      </c>
      <c r="B57" s="63" t="str">
        <f>'[1]ф37,Ф30'!$B$15</f>
        <v>ТП-33</v>
      </c>
      <c r="C57" s="21" t="s">
        <v>32</v>
      </c>
      <c r="D57" s="21">
        <v>6</v>
      </c>
      <c r="E57" s="22">
        <v>400</v>
      </c>
      <c r="F57" s="25">
        <f t="shared" si="17"/>
        <v>340</v>
      </c>
      <c r="G57" s="42">
        <f t="shared" si="5"/>
        <v>38.53564547206166</v>
      </c>
      <c r="H57" s="42">
        <f t="shared" si="20"/>
        <v>578.03468208092488</v>
      </c>
      <c r="I57" s="23">
        <f t="shared" si="18"/>
        <v>1.7794285714285714</v>
      </c>
      <c r="J57" s="23">
        <f t="shared" si="21"/>
        <v>1.2456</v>
      </c>
      <c r="K57" s="23">
        <v>3</v>
      </c>
      <c r="L57" s="23">
        <v>2</v>
      </c>
      <c r="M57" s="23">
        <v>1</v>
      </c>
      <c r="N57" s="23">
        <f t="shared" si="22"/>
        <v>2</v>
      </c>
      <c r="O57" s="23">
        <f t="shared" si="23"/>
        <v>0.13333333333333333</v>
      </c>
      <c r="P57" s="23">
        <f t="shared" si="19"/>
        <v>3.4599999999999995E-3</v>
      </c>
      <c r="Q57" s="58">
        <f>F57-(I57+I58)</f>
        <v>269.416</v>
      </c>
      <c r="R57" s="58">
        <f>F57-(J57+J58)</f>
        <v>290.59120000000001</v>
      </c>
      <c r="S57" s="58">
        <f>Q57/0.85</f>
        <v>316.95999999999998</v>
      </c>
    </row>
    <row r="58" spans="1:19" s="24" customFormat="1" ht="14">
      <c r="A58" s="20">
        <v>48</v>
      </c>
      <c r="B58" s="64"/>
      <c r="C58" s="21" t="s">
        <v>33</v>
      </c>
      <c r="D58" s="21">
        <v>6</v>
      </c>
      <c r="E58" s="22">
        <v>400</v>
      </c>
      <c r="F58" s="25">
        <f t="shared" si="17"/>
        <v>340</v>
      </c>
      <c r="G58" s="42">
        <f t="shared" si="5"/>
        <v>38.53564547206166</v>
      </c>
      <c r="H58" s="42">
        <f t="shared" si="20"/>
        <v>578.03468208092488</v>
      </c>
      <c r="I58" s="23">
        <f t="shared" si="18"/>
        <v>68.804571428571421</v>
      </c>
      <c r="J58" s="23">
        <f t="shared" si="21"/>
        <v>48.163199999999996</v>
      </c>
      <c r="K58" s="23">
        <v>79</v>
      </c>
      <c r="L58" s="23">
        <v>81</v>
      </c>
      <c r="M58" s="23">
        <v>72</v>
      </c>
      <c r="N58" s="23">
        <f t="shared" si="22"/>
        <v>77.333333333333329</v>
      </c>
      <c r="O58" s="23">
        <f t="shared" si="23"/>
        <v>5.155555555555555</v>
      </c>
      <c r="P58" s="23">
        <f t="shared" si="19"/>
        <v>0.13378666666666664</v>
      </c>
      <c r="Q58" s="59"/>
      <c r="R58" s="59"/>
      <c r="S58" s="59"/>
    </row>
    <row r="59" spans="1:19" s="24" customFormat="1" ht="14">
      <c r="A59" s="20">
        <v>49</v>
      </c>
      <c r="B59" s="63" t="str">
        <f>'[1]ф37,Ф30'!$B$29</f>
        <v>ТП-39</v>
      </c>
      <c r="C59" s="21" t="s">
        <v>32</v>
      </c>
      <c r="D59" s="21">
        <v>6</v>
      </c>
      <c r="E59" s="22">
        <v>400</v>
      </c>
      <c r="F59" s="25">
        <f t="shared" si="17"/>
        <v>340</v>
      </c>
      <c r="G59" s="42">
        <f t="shared" si="5"/>
        <v>38.53564547206166</v>
      </c>
      <c r="H59" s="42">
        <f t="shared" si="20"/>
        <v>578.03468208092488</v>
      </c>
      <c r="I59" s="23">
        <f t="shared" si="18"/>
        <v>109.43485714285713</v>
      </c>
      <c r="J59" s="23">
        <f t="shared" si="21"/>
        <v>76.604399999999998</v>
      </c>
      <c r="K59" s="23">
        <v>119</v>
      </c>
      <c r="L59" s="23">
        <v>129</v>
      </c>
      <c r="M59" s="23">
        <v>121</v>
      </c>
      <c r="N59" s="23">
        <f t="shared" si="22"/>
        <v>123</v>
      </c>
      <c r="O59" s="23">
        <f t="shared" si="23"/>
        <v>8.1999999999999993</v>
      </c>
      <c r="P59" s="23">
        <f t="shared" si="19"/>
        <v>0.21278999999999998</v>
      </c>
      <c r="Q59" s="58">
        <f>F59-(I59+I60)</f>
        <v>221.96457142857145</v>
      </c>
      <c r="R59" s="58">
        <f>F59-(J59+J60)</f>
        <v>257.37520000000001</v>
      </c>
      <c r="S59" s="58">
        <f>Q59/0.85</f>
        <v>261.13478991596639</v>
      </c>
    </row>
    <row r="60" spans="1:19" s="24" customFormat="1" ht="14">
      <c r="A60" s="20">
        <v>50</v>
      </c>
      <c r="B60" s="64"/>
      <c r="C60" s="21" t="s">
        <v>33</v>
      </c>
      <c r="D60" s="21">
        <v>6</v>
      </c>
      <c r="E60" s="22">
        <v>400</v>
      </c>
      <c r="F60" s="25">
        <f t="shared" si="17"/>
        <v>340</v>
      </c>
      <c r="G60" s="42">
        <f t="shared" si="5"/>
        <v>38.53564547206166</v>
      </c>
      <c r="H60" s="42">
        <f t="shared" si="20"/>
        <v>578.03468208092488</v>
      </c>
      <c r="I60" s="23">
        <f t="shared" si="18"/>
        <v>8.6005714285714276</v>
      </c>
      <c r="J60" s="23">
        <f t="shared" si="21"/>
        <v>6.0203999999999995</v>
      </c>
      <c r="K60" s="23">
        <v>13</v>
      </c>
      <c r="L60" s="23">
        <v>6</v>
      </c>
      <c r="M60" s="23">
        <v>10</v>
      </c>
      <c r="N60" s="23">
        <f t="shared" si="22"/>
        <v>9.6666666666666661</v>
      </c>
      <c r="O60" s="23">
        <f t="shared" si="23"/>
        <v>0.64444444444444438</v>
      </c>
      <c r="P60" s="23">
        <f t="shared" si="19"/>
        <v>1.672333333333333E-2</v>
      </c>
      <c r="Q60" s="59"/>
      <c r="R60" s="59"/>
      <c r="S60" s="59"/>
    </row>
    <row r="61" spans="1:19" s="24" customFormat="1" ht="14">
      <c r="A61" s="20">
        <v>51</v>
      </c>
      <c r="B61" s="63" t="str">
        <f>'[1]ф37,Ф30'!$B$39</f>
        <v>ТП-5</v>
      </c>
      <c r="C61" s="21" t="s">
        <v>32</v>
      </c>
      <c r="D61" s="21">
        <v>6</v>
      </c>
      <c r="E61" s="22">
        <v>250</v>
      </c>
      <c r="F61" s="25">
        <f t="shared" si="17"/>
        <v>212.5</v>
      </c>
      <c r="G61" s="42">
        <f t="shared" si="5"/>
        <v>24.084778420038539</v>
      </c>
      <c r="H61" s="42">
        <f t="shared" si="20"/>
        <v>361.27167630057806</v>
      </c>
      <c r="I61" s="23">
        <f t="shared" si="18"/>
        <v>0</v>
      </c>
      <c r="J61" s="23">
        <f t="shared" si="21"/>
        <v>0</v>
      </c>
      <c r="K61" s="23">
        <v>0</v>
      </c>
      <c r="L61" s="23">
        <v>0</v>
      </c>
      <c r="M61" s="23">
        <v>0</v>
      </c>
      <c r="N61" s="23">
        <f t="shared" si="22"/>
        <v>0</v>
      </c>
      <c r="O61" s="23">
        <f t="shared" si="23"/>
        <v>0</v>
      </c>
      <c r="P61" s="23">
        <f t="shared" si="19"/>
        <v>0</v>
      </c>
      <c r="Q61" s="58">
        <f>F61-(I61+I62)</f>
        <v>145.77142857142857</v>
      </c>
      <c r="R61" s="58">
        <f>F61-J61</f>
        <v>212.5</v>
      </c>
      <c r="S61" s="58">
        <f>Q61/0.85</f>
        <v>171.49579831932775</v>
      </c>
    </row>
    <row r="62" spans="1:19" s="24" customFormat="1" ht="14">
      <c r="A62" s="20">
        <v>52</v>
      </c>
      <c r="B62" s="64"/>
      <c r="C62" s="21" t="s">
        <v>33</v>
      </c>
      <c r="D62" s="21">
        <v>6</v>
      </c>
      <c r="E62" s="22">
        <v>250</v>
      </c>
      <c r="F62" s="25">
        <f t="shared" si="17"/>
        <v>212.5</v>
      </c>
      <c r="G62" s="42">
        <f t="shared" si="5"/>
        <v>24.084778420038539</v>
      </c>
      <c r="H62" s="42">
        <f t="shared" si="20"/>
        <v>361.27167630057806</v>
      </c>
      <c r="I62" s="23">
        <f t="shared" si="18"/>
        <v>66.728571428571428</v>
      </c>
      <c r="J62" s="23">
        <f t="shared" si="21"/>
        <v>46.71</v>
      </c>
      <c r="K62" s="23">
        <v>68</v>
      </c>
      <c r="L62" s="23">
        <v>79</v>
      </c>
      <c r="M62" s="23">
        <v>78</v>
      </c>
      <c r="N62" s="23">
        <f t="shared" si="22"/>
        <v>75</v>
      </c>
      <c r="O62" s="23">
        <f t="shared" si="23"/>
        <v>5</v>
      </c>
      <c r="P62" s="23">
        <f t="shared" si="19"/>
        <v>0.20759999999999998</v>
      </c>
      <c r="Q62" s="59"/>
      <c r="R62" s="59"/>
      <c r="S62" s="59"/>
    </row>
    <row r="63" spans="1:19" s="24" customFormat="1" ht="14">
      <c r="A63" s="20">
        <v>53</v>
      </c>
      <c r="B63" s="63" t="str">
        <f>'[1]ф37,Ф30'!$L$18</f>
        <v>ТП-60</v>
      </c>
      <c r="C63" s="21" t="s">
        <v>32</v>
      </c>
      <c r="D63" s="21">
        <v>6</v>
      </c>
      <c r="E63" s="22">
        <v>400</v>
      </c>
      <c r="F63" s="25">
        <f t="shared" si="17"/>
        <v>340</v>
      </c>
      <c r="G63" s="42">
        <f t="shared" si="5"/>
        <v>38.53564547206166</v>
      </c>
      <c r="H63" s="42">
        <f t="shared" si="20"/>
        <v>578.03468208092488</v>
      </c>
      <c r="I63" s="23">
        <f t="shared" si="18"/>
        <v>31.436571428571426</v>
      </c>
      <c r="J63" s="23">
        <f t="shared" si="21"/>
        <v>22.005600000000001</v>
      </c>
      <c r="K63" s="23">
        <v>35</v>
      </c>
      <c r="L63" s="23">
        <v>32</v>
      </c>
      <c r="M63" s="23">
        <v>39</v>
      </c>
      <c r="N63" s="23">
        <f t="shared" si="22"/>
        <v>35.333333333333336</v>
      </c>
      <c r="O63" s="23">
        <f t="shared" si="23"/>
        <v>2.3555555555555556</v>
      </c>
      <c r="P63" s="23">
        <f t="shared" si="19"/>
        <v>6.1126666666666662E-2</v>
      </c>
      <c r="Q63" s="58">
        <f>F63-(I63+I64)</f>
        <v>218.25742857142859</v>
      </c>
      <c r="R63" s="58">
        <f>F63-(J63+J64)</f>
        <v>254.78019999999998</v>
      </c>
      <c r="S63" s="58">
        <f>Q63/0.85</f>
        <v>256.77344537815128</v>
      </c>
    </row>
    <row r="64" spans="1:19" s="24" customFormat="1" ht="14">
      <c r="A64" s="20">
        <v>54</v>
      </c>
      <c r="B64" s="64"/>
      <c r="C64" s="21" t="s">
        <v>33</v>
      </c>
      <c r="D64" s="21">
        <v>6</v>
      </c>
      <c r="E64" s="22">
        <v>400</v>
      </c>
      <c r="F64" s="25">
        <f t="shared" si="17"/>
        <v>340</v>
      </c>
      <c r="G64" s="42">
        <f t="shared" si="5"/>
        <v>38.53564547206166</v>
      </c>
      <c r="H64" s="42">
        <f t="shared" si="20"/>
        <v>578.03468208092488</v>
      </c>
      <c r="I64" s="23">
        <f t="shared" si="18"/>
        <v>90.305999999999997</v>
      </c>
      <c r="J64" s="23">
        <f t="shared" si="21"/>
        <v>63.214200000000005</v>
      </c>
      <c r="K64" s="23">
        <v>97</v>
      </c>
      <c r="L64" s="23">
        <v>93.5</v>
      </c>
      <c r="M64" s="23">
        <v>114</v>
      </c>
      <c r="N64" s="23">
        <f t="shared" si="22"/>
        <v>101.5</v>
      </c>
      <c r="O64" s="23">
        <f t="shared" si="23"/>
        <v>6.7666666666666666</v>
      </c>
      <c r="P64" s="23">
        <f t="shared" si="19"/>
        <v>0.17559499999999997</v>
      </c>
      <c r="Q64" s="59"/>
      <c r="R64" s="59"/>
      <c r="S64" s="59"/>
    </row>
    <row r="65" spans="1:19" s="24" customFormat="1" ht="14">
      <c r="A65" s="20">
        <v>55</v>
      </c>
      <c r="B65" s="63" t="str">
        <f>'[1]ф37,Ф30'!$L$29</f>
        <v>ТП-35</v>
      </c>
      <c r="C65" s="21" t="s">
        <v>32</v>
      </c>
      <c r="D65" s="21">
        <v>6</v>
      </c>
      <c r="E65" s="22">
        <v>630</v>
      </c>
      <c r="F65" s="25">
        <f t="shared" si="17"/>
        <v>535.5</v>
      </c>
      <c r="G65" s="42">
        <v>60.621000000000002</v>
      </c>
      <c r="H65" s="42">
        <f t="shared" si="20"/>
        <v>909.31500000000005</v>
      </c>
      <c r="I65" s="23">
        <f t="shared" si="18"/>
        <v>34.402285714285711</v>
      </c>
      <c r="J65" s="23">
        <f t="shared" si="21"/>
        <v>24.081599999999998</v>
      </c>
      <c r="K65" s="23">
        <v>43</v>
      </c>
      <c r="L65" s="23">
        <v>36</v>
      </c>
      <c r="M65" s="23">
        <v>37</v>
      </c>
      <c r="N65" s="23">
        <f t="shared" si="22"/>
        <v>38.666666666666664</v>
      </c>
      <c r="O65" s="23">
        <f t="shared" si="23"/>
        <v>2.5777777777777775</v>
      </c>
      <c r="P65" s="23">
        <f t="shared" si="19"/>
        <v>4.2522851450450788E-2</v>
      </c>
      <c r="Q65" s="58">
        <f>F66-(I65+I66)</f>
        <v>281.57542857142857</v>
      </c>
      <c r="R65" s="58">
        <f>F66-(J65+J66)</f>
        <v>299.1028</v>
      </c>
      <c r="S65" s="58">
        <f>Q65/0.85</f>
        <v>331.26521008403364</v>
      </c>
    </row>
    <row r="66" spans="1:19" s="24" customFormat="1" ht="16.5" customHeight="1">
      <c r="A66" s="20">
        <v>56</v>
      </c>
      <c r="B66" s="64"/>
      <c r="C66" s="21" t="s">
        <v>33</v>
      </c>
      <c r="D66" s="21">
        <v>6</v>
      </c>
      <c r="E66" s="22">
        <v>400</v>
      </c>
      <c r="F66" s="25">
        <f t="shared" si="17"/>
        <v>340</v>
      </c>
      <c r="G66" s="42">
        <f t="shared" si="5"/>
        <v>38.53564547206166</v>
      </c>
      <c r="H66" s="42">
        <f t="shared" si="20"/>
        <v>578.03468208092488</v>
      </c>
      <c r="I66" s="23">
        <f t="shared" si="18"/>
        <v>24.022285714285715</v>
      </c>
      <c r="J66" s="23">
        <f t="shared" si="21"/>
        <v>16.8156</v>
      </c>
      <c r="K66" s="23">
        <v>29</v>
      </c>
      <c r="L66" s="23">
        <v>30</v>
      </c>
      <c r="M66" s="23">
        <v>22</v>
      </c>
      <c r="N66" s="23">
        <f t="shared" si="22"/>
        <v>27</v>
      </c>
      <c r="O66" s="23">
        <f t="shared" si="23"/>
        <v>1.8</v>
      </c>
      <c r="P66" s="23">
        <f t="shared" si="19"/>
        <v>4.6709999999999995E-2</v>
      </c>
      <c r="Q66" s="59"/>
      <c r="R66" s="59"/>
      <c r="S66" s="59"/>
    </row>
    <row r="67" spans="1:19" s="24" customFormat="1" ht="14">
      <c r="A67" s="20">
        <v>57</v>
      </c>
      <c r="B67" s="63" t="str">
        <f>'[1]ф37,Ф30'!$L$36</f>
        <v>ТП-41</v>
      </c>
      <c r="C67" s="21" t="s">
        <v>32</v>
      </c>
      <c r="D67" s="21">
        <v>6</v>
      </c>
      <c r="E67" s="22">
        <v>400</v>
      </c>
      <c r="F67" s="25">
        <f t="shared" si="17"/>
        <v>340</v>
      </c>
      <c r="G67" s="42">
        <f t="shared" si="5"/>
        <v>38.53564547206166</v>
      </c>
      <c r="H67" s="42">
        <f t="shared" si="20"/>
        <v>578.03468208092488</v>
      </c>
      <c r="I67" s="23">
        <f t="shared" si="18"/>
        <v>95.199428571428584</v>
      </c>
      <c r="J67" s="23">
        <f t="shared" si="21"/>
        <v>66.639600000000002</v>
      </c>
      <c r="K67" s="23">
        <v>106</v>
      </c>
      <c r="L67" s="23">
        <v>96</v>
      </c>
      <c r="M67" s="23">
        <v>119</v>
      </c>
      <c r="N67" s="23">
        <f t="shared" si="22"/>
        <v>107</v>
      </c>
      <c r="O67" s="23">
        <f t="shared" si="23"/>
        <v>7.1333333333333337</v>
      </c>
      <c r="P67" s="23">
        <f t="shared" si="19"/>
        <v>0.18511</v>
      </c>
      <c r="Q67" s="58">
        <f>F67-(I67+I68)</f>
        <v>147.82171428571428</v>
      </c>
      <c r="R67" s="58">
        <f>F67-(J67+J68)</f>
        <v>205.4752</v>
      </c>
      <c r="S67" s="58">
        <f>Q67/0.85</f>
        <v>173.90789915966386</v>
      </c>
    </row>
    <row r="68" spans="1:19" s="24" customFormat="1" ht="14">
      <c r="A68" s="20">
        <v>58</v>
      </c>
      <c r="B68" s="64"/>
      <c r="C68" s="21" t="s">
        <v>33</v>
      </c>
      <c r="D68" s="21">
        <v>6</v>
      </c>
      <c r="E68" s="22">
        <v>400</v>
      </c>
      <c r="F68" s="25">
        <f t="shared" si="17"/>
        <v>340</v>
      </c>
      <c r="G68" s="42">
        <f t="shared" si="5"/>
        <v>38.53564547206166</v>
      </c>
      <c r="H68" s="42">
        <f t="shared" si="20"/>
        <v>578.03468208092488</v>
      </c>
      <c r="I68" s="23">
        <f t="shared" si="18"/>
        <v>96.978857142857123</v>
      </c>
      <c r="J68" s="23">
        <f t="shared" si="21"/>
        <v>67.885199999999998</v>
      </c>
      <c r="K68" s="23">
        <v>100</v>
      </c>
      <c r="L68" s="23">
        <v>102</v>
      </c>
      <c r="M68" s="23">
        <v>125</v>
      </c>
      <c r="N68" s="23">
        <f t="shared" si="22"/>
        <v>109</v>
      </c>
      <c r="O68" s="23">
        <f t="shared" si="23"/>
        <v>7.2666666666666666</v>
      </c>
      <c r="P68" s="23">
        <f t="shared" si="19"/>
        <v>0.18856999999999999</v>
      </c>
      <c r="Q68" s="59"/>
      <c r="R68" s="59"/>
      <c r="S68" s="59"/>
    </row>
    <row r="69" spans="1:19" s="24" customFormat="1" ht="14">
      <c r="A69" s="20">
        <v>59</v>
      </c>
      <c r="B69" s="21" t="str">
        <f>'[1]ф37,Ф30'!$L$55</f>
        <v>ТП-43</v>
      </c>
      <c r="C69" s="21" t="s">
        <v>29</v>
      </c>
      <c r="D69" s="21">
        <v>6</v>
      </c>
      <c r="E69" s="22">
        <v>400</v>
      </c>
      <c r="F69" s="25">
        <f t="shared" si="17"/>
        <v>340</v>
      </c>
      <c r="G69" s="42">
        <f t="shared" si="5"/>
        <v>38.53564547206166</v>
      </c>
      <c r="H69" s="42">
        <f t="shared" si="20"/>
        <v>578.03468208092488</v>
      </c>
      <c r="I69" s="23">
        <f t="shared" si="18"/>
        <v>6.2279999999999998</v>
      </c>
      <c r="J69" s="23">
        <f t="shared" si="21"/>
        <v>4.3596000000000004</v>
      </c>
      <c r="K69" s="23">
        <v>5</v>
      </c>
      <c r="L69" s="23">
        <v>8</v>
      </c>
      <c r="M69" s="23">
        <v>8</v>
      </c>
      <c r="N69" s="23">
        <f t="shared" si="22"/>
        <v>7</v>
      </c>
      <c r="O69" s="23">
        <f t="shared" si="23"/>
        <v>0.46666666666666667</v>
      </c>
      <c r="P69" s="23">
        <f t="shared" si="19"/>
        <v>1.2109999999999999E-2</v>
      </c>
      <c r="Q69" s="3">
        <f>F69-I69</f>
        <v>333.77199999999999</v>
      </c>
      <c r="R69" s="3">
        <f>F69-J69</f>
        <v>335.6404</v>
      </c>
      <c r="S69" s="3">
        <f>Q69/0.85</f>
        <v>392.6729411764706</v>
      </c>
    </row>
    <row r="70" spans="1:19" s="24" customFormat="1" ht="14">
      <c r="A70" s="20">
        <v>60</v>
      </c>
      <c r="B70" s="63" t="s">
        <v>25</v>
      </c>
      <c r="C70" s="21" t="s">
        <v>32</v>
      </c>
      <c r="D70" s="21">
        <v>6</v>
      </c>
      <c r="E70" s="22">
        <v>400</v>
      </c>
      <c r="F70" s="25">
        <f t="shared" si="17"/>
        <v>340</v>
      </c>
      <c r="G70" s="42">
        <f t="shared" si="5"/>
        <v>38.53564547206166</v>
      </c>
      <c r="H70" s="42">
        <f t="shared" si="20"/>
        <v>578.03468208092488</v>
      </c>
      <c r="I70" s="23">
        <f t="shared" si="18"/>
        <v>106.32085714285715</v>
      </c>
      <c r="J70" s="23">
        <f t="shared" si="21"/>
        <v>74.424599999999998</v>
      </c>
      <c r="K70" s="23">
        <v>123.5</v>
      </c>
      <c r="L70" s="23">
        <v>106</v>
      </c>
      <c r="M70" s="23">
        <v>129</v>
      </c>
      <c r="N70" s="23">
        <f t="shared" si="22"/>
        <v>119.5</v>
      </c>
      <c r="O70" s="23">
        <f t="shared" si="23"/>
        <v>7.9666666666666668</v>
      </c>
      <c r="P70" s="23">
        <f t="shared" si="19"/>
        <v>0.206735</v>
      </c>
      <c r="Q70" s="58">
        <f>F70-(I70+I71)</f>
        <v>215.58828571428572</v>
      </c>
      <c r="R70" s="58">
        <f>F70-(J70+J71)</f>
        <v>252.9118</v>
      </c>
      <c r="S70" s="58">
        <f>Q70/0.85</f>
        <v>253.63327731092437</v>
      </c>
    </row>
    <row r="71" spans="1:19" s="24" customFormat="1" ht="14">
      <c r="A71" s="20">
        <v>61</v>
      </c>
      <c r="B71" s="64"/>
      <c r="C71" s="21" t="s">
        <v>33</v>
      </c>
      <c r="D71" s="21">
        <v>6</v>
      </c>
      <c r="E71" s="22">
        <v>400</v>
      </c>
      <c r="F71" s="25">
        <f t="shared" si="17"/>
        <v>340</v>
      </c>
      <c r="G71" s="42">
        <f t="shared" si="5"/>
        <v>38.53564547206166</v>
      </c>
      <c r="H71" s="42">
        <f t="shared" si="20"/>
        <v>578.03468208092488</v>
      </c>
      <c r="I71" s="23">
        <f t="shared" si="18"/>
        <v>18.090857142857139</v>
      </c>
      <c r="J71" s="23">
        <f t="shared" si="21"/>
        <v>12.663599999999999</v>
      </c>
      <c r="K71" s="23">
        <v>29</v>
      </c>
      <c r="L71" s="23">
        <v>17</v>
      </c>
      <c r="M71" s="23">
        <v>15</v>
      </c>
      <c r="N71" s="23">
        <f t="shared" si="22"/>
        <v>20.333333333333332</v>
      </c>
      <c r="O71" s="23">
        <f t="shared" si="23"/>
        <v>1.3555555555555554</v>
      </c>
      <c r="P71" s="23">
        <f t="shared" si="19"/>
        <v>3.5176666666666662E-2</v>
      </c>
      <c r="Q71" s="59"/>
      <c r="R71" s="59"/>
      <c r="S71" s="59"/>
    </row>
    <row r="72" spans="1:19" s="24" customFormat="1" ht="14">
      <c r="A72" s="20">
        <v>62</v>
      </c>
      <c r="B72" s="63" t="s">
        <v>26</v>
      </c>
      <c r="C72" s="21" t="s">
        <v>32</v>
      </c>
      <c r="D72" s="21">
        <v>6</v>
      </c>
      <c r="E72" s="22">
        <v>400</v>
      </c>
      <c r="F72" s="25">
        <f t="shared" si="17"/>
        <v>340</v>
      </c>
      <c r="G72" s="42">
        <f t="shared" si="5"/>
        <v>38.53564547206166</v>
      </c>
      <c r="H72" s="42">
        <f t="shared" si="20"/>
        <v>578.03468208092488</v>
      </c>
      <c r="I72" s="23">
        <f t="shared" si="18"/>
        <v>95.762914285714274</v>
      </c>
      <c r="J72" s="23">
        <f t="shared" si="21"/>
        <v>67.034040000000005</v>
      </c>
      <c r="K72" s="23">
        <v>118.3</v>
      </c>
      <c r="L72" s="23">
        <v>105.3</v>
      </c>
      <c r="M72" s="23">
        <v>99.3</v>
      </c>
      <c r="N72" s="23">
        <f t="shared" si="22"/>
        <v>107.63333333333333</v>
      </c>
      <c r="O72" s="23">
        <f t="shared" si="23"/>
        <v>7.1755555555555555</v>
      </c>
      <c r="P72" s="23">
        <f t="shared" si="19"/>
        <v>0.18620566666666666</v>
      </c>
      <c r="Q72" s="58">
        <f>F72-(I72+I73)</f>
        <v>154.37594285714289</v>
      </c>
      <c r="R72" s="58">
        <f>F72-(J72+J73)</f>
        <v>210.06315999999998</v>
      </c>
      <c r="S72" s="58">
        <f>Q72/0.85</f>
        <v>181.61875630252106</v>
      </c>
    </row>
    <row r="73" spans="1:19" s="24" customFormat="1" ht="14">
      <c r="A73" s="20">
        <v>63</v>
      </c>
      <c r="B73" s="64"/>
      <c r="C73" s="21" t="s">
        <v>33</v>
      </c>
      <c r="D73" s="21">
        <v>6</v>
      </c>
      <c r="E73" s="22">
        <v>400</v>
      </c>
      <c r="F73" s="25">
        <f t="shared" si="17"/>
        <v>340</v>
      </c>
      <c r="G73" s="42">
        <f t="shared" si="5"/>
        <v>38.53564547206166</v>
      </c>
      <c r="H73" s="42">
        <f t="shared" si="20"/>
        <v>578.03468208092488</v>
      </c>
      <c r="I73" s="23">
        <f t="shared" si="18"/>
        <v>89.861142857142852</v>
      </c>
      <c r="J73" s="23">
        <f t="shared" si="21"/>
        <v>62.902799999999999</v>
      </c>
      <c r="K73" s="23">
        <v>98</v>
      </c>
      <c r="L73" s="23">
        <v>92</v>
      </c>
      <c r="M73" s="23">
        <v>113</v>
      </c>
      <c r="N73" s="23">
        <f t="shared" si="22"/>
        <v>101</v>
      </c>
      <c r="O73" s="23">
        <f t="shared" si="23"/>
        <v>6.7333333333333334</v>
      </c>
      <c r="P73" s="23">
        <f t="shared" si="19"/>
        <v>0.17473</v>
      </c>
      <c r="Q73" s="59"/>
      <c r="R73" s="59"/>
      <c r="S73" s="59"/>
    </row>
    <row r="74" spans="1:19" s="24" customFormat="1" ht="14">
      <c r="A74" s="20">
        <v>64</v>
      </c>
      <c r="B74" s="63" t="str">
        <f>'[1]Ф15,Ф36'!$A$11</f>
        <v>ТП-66</v>
      </c>
      <c r="C74" s="21" t="s">
        <v>32</v>
      </c>
      <c r="D74" s="21">
        <v>6</v>
      </c>
      <c r="E74" s="22">
        <v>400</v>
      </c>
      <c r="F74" s="25">
        <f t="shared" si="17"/>
        <v>340</v>
      </c>
      <c r="G74" s="42">
        <f t="shared" si="5"/>
        <v>38.53564547206166</v>
      </c>
      <c r="H74" s="42">
        <f t="shared" si="20"/>
        <v>578.03468208092488</v>
      </c>
      <c r="I74" s="23">
        <f t="shared" si="18"/>
        <v>147.09942857142855</v>
      </c>
      <c r="J74" s="23">
        <f t="shared" si="21"/>
        <v>102.96960000000001</v>
      </c>
      <c r="K74" s="23">
        <v>168</v>
      </c>
      <c r="L74" s="23">
        <v>160</v>
      </c>
      <c r="M74" s="23">
        <v>168</v>
      </c>
      <c r="N74" s="23">
        <f t="shared" si="22"/>
        <v>165.33333333333334</v>
      </c>
      <c r="O74" s="23">
        <f t="shared" si="23"/>
        <v>11.022222222222222</v>
      </c>
      <c r="P74" s="23">
        <f t="shared" si="19"/>
        <v>0.28602666666666665</v>
      </c>
      <c r="Q74" s="58">
        <f>F74-(I74+I75)</f>
        <v>124.68914285714288</v>
      </c>
      <c r="R74" s="58">
        <f>F74-(J74+J75)</f>
        <v>189.2824</v>
      </c>
      <c r="S74" s="58">
        <f>Q74/0.85</f>
        <v>146.69310924369751</v>
      </c>
    </row>
    <row r="75" spans="1:19" s="24" customFormat="1" ht="14">
      <c r="A75" s="20">
        <v>65</v>
      </c>
      <c r="B75" s="64"/>
      <c r="C75" s="21" t="s">
        <v>33</v>
      </c>
      <c r="D75" s="21">
        <v>6</v>
      </c>
      <c r="E75" s="22">
        <v>400</v>
      </c>
      <c r="F75" s="25">
        <f t="shared" si="17"/>
        <v>340</v>
      </c>
      <c r="G75" s="42">
        <f t="shared" si="5"/>
        <v>38.53564547206166</v>
      </c>
      <c r="H75" s="42">
        <f t="shared" si="20"/>
        <v>578.03468208092488</v>
      </c>
      <c r="I75" s="23">
        <f t="shared" si="18"/>
        <v>68.21142857142857</v>
      </c>
      <c r="J75" s="23">
        <f t="shared" si="21"/>
        <v>47.748000000000005</v>
      </c>
      <c r="K75" s="23">
        <v>70</v>
      </c>
      <c r="L75" s="23">
        <v>77</v>
      </c>
      <c r="M75" s="23">
        <v>83</v>
      </c>
      <c r="N75" s="23">
        <f t="shared" si="22"/>
        <v>76.666666666666671</v>
      </c>
      <c r="O75" s="23">
        <f t="shared" si="23"/>
        <v>5.1111111111111116</v>
      </c>
      <c r="P75" s="23">
        <f t="shared" si="19"/>
        <v>0.13263333333333333</v>
      </c>
      <c r="Q75" s="59"/>
      <c r="R75" s="59"/>
      <c r="S75" s="59"/>
    </row>
    <row r="76" spans="1:19" s="24" customFormat="1" ht="14">
      <c r="A76" s="20">
        <v>66</v>
      </c>
      <c r="B76" s="63" t="str">
        <f>'[1]Ф15,Ф36'!$A$24</f>
        <v>ТП-61</v>
      </c>
      <c r="C76" s="21" t="s">
        <v>32</v>
      </c>
      <c r="D76" s="21">
        <v>6</v>
      </c>
      <c r="E76" s="22">
        <v>400</v>
      </c>
      <c r="F76" s="25">
        <f t="shared" si="17"/>
        <v>340</v>
      </c>
      <c r="G76" s="42">
        <f t="shared" si="5"/>
        <v>38.53564547206166</v>
      </c>
      <c r="H76" s="42">
        <f t="shared" si="20"/>
        <v>578.03468208092488</v>
      </c>
      <c r="I76" s="23">
        <f t="shared" si="18"/>
        <v>109.13828571428571</v>
      </c>
      <c r="J76" s="23">
        <f t="shared" si="21"/>
        <v>76.396799999999999</v>
      </c>
      <c r="K76" s="23">
        <v>116</v>
      </c>
      <c r="L76" s="23">
        <v>124</v>
      </c>
      <c r="M76" s="23">
        <v>128</v>
      </c>
      <c r="N76" s="23">
        <f t="shared" si="22"/>
        <v>122.66666666666667</v>
      </c>
      <c r="O76" s="23">
        <f t="shared" si="23"/>
        <v>8.1777777777777789</v>
      </c>
      <c r="P76" s="23">
        <f t="shared" si="19"/>
        <v>0.21221333333333334</v>
      </c>
      <c r="Q76" s="58">
        <f>F76-(I76+I77)</f>
        <v>148.97834285714285</v>
      </c>
      <c r="R76" s="58">
        <f>F76-(J76+J77)</f>
        <v>206.28483999999997</v>
      </c>
      <c r="S76" s="58">
        <f>Q76/0.85</f>
        <v>175.26863865546218</v>
      </c>
    </row>
    <row r="77" spans="1:19" s="24" customFormat="1" ht="14">
      <c r="A77" s="20">
        <v>67</v>
      </c>
      <c r="B77" s="64"/>
      <c r="C77" s="21" t="s">
        <v>33</v>
      </c>
      <c r="D77" s="21">
        <v>6</v>
      </c>
      <c r="E77" s="22">
        <v>400</v>
      </c>
      <c r="F77" s="25">
        <f t="shared" si="17"/>
        <v>340</v>
      </c>
      <c r="G77" s="42">
        <f t="shared" ref="G77:G134" si="24">E77/(1.73*D77)</f>
        <v>38.53564547206166</v>
      </c>
      <c r="H77" s="42">
        <f t="shared" si="20"/>
        <v>578.03468208092488</v>
      </c>
      <c r="I77" s="23">
        <f t="shared" si="18"/>
        <v>81.883371428571436</v>
      </c>
      <c r="J77" s="23">
        <f t="shared" si="21"/>
        <v>57.318360000000013</v>
      </c>
      <c r="K77" s="23">
        <v>90.1</v>
      </c>
      <c r="L77" s="23">
        <v>101</v>
      </c>
      <c r="M77" s="23">
        <v>85</v>
      </c>
      <c r="N77" s="23">
        <f t="shared" si="22"/>
        <v>92.033333333333346</v>
      </c>
      <c r="O77" s="23">
        <f t="shared" si="23"/>
        <v>6.1355555555555563</v>
      </c>
      <c r="P77" s="23">
        <f t="shared" si="19"/>
        <v>0.15921766666666667</v>
      </c>
      <c r="Q77" s="59"/>
      <c r="R77" s="59"/>
      <c r="S77" s="59"/>
    </row>
    <row r="78" spans="1:19" s="24" customFormat="1" ht="14">
      <c r="A78" s="20">
        <v>68</v>
      </c>
      <c r="B78" s="63" t="str">
        <f>'[1]Ф15,Ф36'!$A$38</f>
        <v>ТП-49</v>
      </c>
      <c r="C78" s="21" t="s">
        <v>32</v>
      </c>
      <c r="D78" s="21">
        <v>6</v>
      </c>
      <c r="E78" s="22">
        <v>630</v>
      </c>
      <c r="F78" s="25">
        <f t="shared" si="17"/>
        <v>535.5</v>
      </c>
      <c r="G78" s="42">
        <v>60.621000000000002</v>
      </c>
      <c r="H78" s="42">
        <f t="shared" si="20"/>
        <v>909.31500000000005</v>
      </c>
      <c r="I78" s="23">
        <f t="shared" si="18"/>
        <v>216.49714285714282</v>
      </c>
      <c r="J78" s="23">
        <f t="shared" si="21"/>
        <v>151.548</v>
      </c>
      <c r="K78" s="23">
        <v>249</v>
      </c>
      <c r="L78" s="23">
        <v>255</v>
      </c>
      <c r="M78" s="23">
        <v>226</v>
      </c>
      <c r="N78" s="23">
        <f t="shared" si="22"/>
        <v>243.33333333333334</v>
      </c>
      <c r="O78" s="23">
        <f t="shared" si="23"/>
        <v>16.222222222222221</v>
      </c>
      <c r="P78" s="23">
        <f t="shared" si="19"/>
        <v>0.26760070309335415</v>
      </c>
      <c r="Q78" s="58">
        <f>F78-(I78+I79)</f>
        <v>121.48628571428577</v>
      </c>
      <c r="R78" s="58">
        <f>F78-(J78+J79)</f>
        <v>245.69039999999995</v>
      </c>
      <c r="S78" s="58">
        <f>Q78/0.85</f>
        <v>142.9250420168068</v>
      </c>
    </row>
    <row r="79" spans="1:19" s="24" customFormat="1" ht="14">
      <c r="A79" s="20">
        <v>69</v>
      </c>
      <c r="B79" s="64"/>
      <c r="C79" s="21" t="s">
        <v>33</v>
      </c>
      <c r="D79" s="21">
        <v>6</v>
      </c>
      <c r="E79" s="22">
        <v>630</v>
      </c>
      <c r="F79" s="25">
        <f t="shared" si="17"/>
        <v>535.5</v>
      </c>
      <c r="G79" s="42">
        <v>60.621000000000002</v>
      </c>
      <c r="H79" s="42">
        <f t="shared" si="20"/>
        <v>909.31500000000005</v>
      </c>
      <c r="I79" s="23">
        <f t="shared" si="18"/>
        <v>197.51657142857141</v>
      </c>
      <c r="J79" s="23">
        <f t="shared" si="21"/>
        <v>138.26160000000002</v>
      </c>
      <c r="K79" s="23">
        <v>222</v>
      </c>
      <c r="L79" s="23">
        <v>220</v>
      </c>
      <c r="M79" s="23">
        <v>224</v>
      </c>
      <c r="N79" s="23">
        <f t="shared" si="22"/>
        <v>222</v>
      </c>
      <c r="O79" s="23">
        <f t="shared" si="23"/>
        <v>14.8</v>
      </c>
      <c r="P79" s="23">
        <f t="shared" si="19"/>
        <v>0.24413981953448474</v>
      </c>
      <c r="Q79" s="59"/>
      <c r="R79" s="59"/>
      <c r="S79" s="59"/>
    </row>
    <row r="80" spans="1:19" s="24" customFormat="1" ht="14">
      <c r="A80" s="20">
        <v>70</v>
      </c>
      <c r="B80" s="63" t="str">
        <f>'[1]Ф15,Ф36'!$A$54</f>
        <v>ТП-57</v>
      </c>
      <c r="C80" s="21" t="s">
        <v>32</v>
      </c>
      <c r="D80" s="21">
        <v>6</v>
      </c>
      <c r="E80" s="22">
        <v>400</v>
      </c>
      <c r="F80" s="25">
        <f t="shared" si="17"/>
        <v>340</v>
      </c>
      <c r="G80" s="42">
        <f t="shared" si="24"/>
        <v>38.53564547206166</v>
      </c>
      <c r="H80" s="42">
        <f t="shared" si="20"/>
        <v>578.03468208092488</v>
      </c>
      <c r="I80" s="23">
        <f t="shared" si="18"/>
        <v>165.93171428571429</v>
      </c>
      <c r="J80" s="23">
        <f t="shared" si="21"/>
        <v>116.15220000000001</v>
      </c>
      <c r="K80" s="23">
        <v>190</v>
      </c>
      <c r="L80" s="23">
        <v>188</v>
      </c>
      <c r="M80" s="23">
        <v>181.5</v>
      </c>
      <c r="N80" s="23">
        <f t="shared" si="22"/>
        <v>186.5</v>
      </c>
      <c r="O80" s="23">
        <f t="shared" si="23"/>
        <v>12.433333333333334</v>
      </c>
      <c r="P80" s="23">
        <f t="shared" si="19"/>
        <v>0.32264499999999996</v>
      </c>
      <c r="Q80" s="58">
        <f>F80-(I80+I81)</f>
        <v>124.03668571428574</v>
      </c>
      <c r="R80" s="58">
        <f>F80-(J80+J81)</f>
        <v>188.82568000000001</v>
      </c>
      <c r="S80" s="58">
        <f>Q80/0.85</f>
        <v>145.92551260504206</v>
      </c>
    </row>
    <row r="81" spans="1:19" s="24" customFormat="1" ht="14">
      <c r="A81" s="20">
        <v>71</v>
      </c>
      <c r="B81" s="64"/>
      <c r="C81" s="21" t="s">
        <v>33</v>
      </c>
      <c r="D81" s="21">
        <v>6</v>
      </c>
      <c r="E81" s="22">
        <v>400</v>
      </c>
      <c r="F81" s="25">
        <f t="shared" si="17"/>
        <v>340</v>
      </c>
      <c r="G81" s="42">
        <f t="shared" si="24"/>
        <v>38.53564547206166</v>
      </c>
      <c r="H81" s="42">
        <f t="shared" si="20"/>
        <v>578.03468208092488</v>
      </c>
      <c r="I81" s="23">
        <f t="shared" si="18"/>
        <v>50.031599999999983</v>
      </c>
      <c r="J81" s="23">
        <f t="shared" si="21"/>
        <v>35.022119999999994</v>
      </c>
      <c r="K81" s="23">
        <v>57.5</v>
      </c>
      <c r="L81" s="23">
        <v>60.2</v>
      </c>
      <c r="M81" s="23">
        <v>51</v>
      </c>
      <c r="N81" s="23">
        <f t="shared" si="22"/>
        <v>56.233333333333327</v>
      </c>
      <c r="O81" s="23">
        <f t="shared" si="23"/>
        <v>3.7488888888888883</v>
      </c>
      <c r="P81" s="23">
        <f t="shared" si="19"/>
        <v>9.7283666666666643E-2</v>
      </c>
      <c r="Q81" s="59"/>
      <c r="R81" s="59"/>
      <c r="S81" s="59"/>
    </row>
    <row r="82" spans="1:19" s="24" customFormat="1" ht="14">
      <c r="A82" s="20">
        <v>72</v>
      </c>
      <c r="B82" s="63" t="str">
        <f>'[1]Ф15,Ф36'!$K$11</f>
        <v>ТП-59</v>
      </c>
      <c r="C82" s="21" t="s">
        <v>32</v>
      </c>
      <c r="D82" s="21">
        <v>6</v>
      </c>
      <c r="E82" s="22">
        <v>400</v>
      </c>
      <c r="F82" s="25">
        <f t="shared" si="17"/>
        <v>340</v>
      </c>
      <c r="G82" s="42">
        <f t="shared" si="24"/>
        <v>38.53564547206166</v>
      </c>
      <c r="H82" s="42">
        <f t="shared" si="20"/>
        <v>578.03468208092488</v>
      </c>
      <c r="I82" s="23">
        <f t="shared" si="18"/>
        <v>47.154857142857139</v>
      </c>
      <c r="J82" s="23">
        <f t="shared" si="21"/>
        <v>33.008400000000002</v>
      </c>
      <c r="K82" s="23">
        <v>54</v>
      </c>
      <c r="L82" s="23">
        <v>55</v>
      </c>
      <c r="M82" s="23">
        <v>50</v>
      </c>
      <c r="N82" s="23">
        <f t="shared" si="22"/>
        <v>53</v>
      </c>
      <c r="O82" s="23">
        <f t="shared" si="23"/>
        <v>3.5333333333333332</v>
      </c>
      <c r="P82" s="23">
        <f t="shared" si="19"/>
        <v>9.1689999999999994E-2</v>
      </c>
      <c r="Q82" s="58">
        <f>F82-(I82+I83)</f>
        <v>105.11542857142862</v>
      </c>
      <c r="R82" s="58">
        <f>F82-(J82+J83)</f>
        <v>175.58080000000001</v>
      </c>
      <c r="S82" s="58">
        <f>Q82/0.85</f>
        <v>123.66521008403367</v>
      </c>
    </row>
    <row r="83" spans="1:19" s="24" customFormat="1" ht="14">
      <c r="A83" s="20">
        <v>73</v>
      </c>
      <c r="B83" s="64"/>
      <c r="C83" s="21" t="s">
        <v>33</v>
      </c>
      <c r="D83" s="21">
        <v>6</v>
      </c>
      <c r="E83" s="22">
        <v>630</v>
      </c>
      <c r="F83" s="25">
        <f t="shared" si="17"/>
        <v>535.5</v>
      </c>
      <c r="G83" s="42">
        <v>60.621000000000002</v>
      </c>
      <c r="H83" s="42">
        <f t="shared" si="20"/>
        <v>909.31500000000005</v>
      </c>
      <c r="I83" s="23">
        <f t="shared" ref="I83:I114" si="25">1.73*D83*0.9*O83/0.7</f>
        <v>187.72971428571424</v>
      </c>
      <c r="J83" s="23">
        <f t="shared" si="21"/>
        <v>131.41079999999999</v>
      </c>
      <c r="K83" s="23">
        <v>219</v>
      </c>
      <c r="L83" s="23">
        <v>222</v>
      </c>
      <c r="M83" s="23">
        <v>192</v>
      </c>
      <c r="N83" s="23">
        <f t="shared" si="22"/>
        <v>211</v>
      </c>
      <c r="O83" s="23">
        <f t="shared" si="23"/>
        <v>14.066666666666666</v>
      </c>
      <c r="P83" s="23">
        <f t="shared" ref="P83:P114" si="26">O83/G83</f>
        <v>0.2320428014494427</v>
      </c>
      <c r="Q83" s="59"/>
      <c r="R83" s="59"/>
      <c r="S83" s="59"/>
    </row>
    <row r="84" spans="1:19" s="24" customFormat="1" ht="14">
      <c r="A84" s="20">
        <v>74</v>
      </c>
      <c r="B84" s="75" t="str">
        <f>'[1]Ф15,Ф36'!$K$25</f>
        <v>ТП-62</v>
      </c>
      <c r="C84" s="21" t="s">
        <v>32</v>
      </c>
      <c r="D84" s="21">
        <v>6</v>
      </c>
      <c r="E84" s="22">
        <v>630</v>
      </c>
      <c r="F84" s="25">
        <f t="shared" si="17"/>
        <v>535.5</v>
      </c>
      <c r="G84" s="42">
        <v>60.621000000000002</v>
      </c>
      <c r="H84" s="42">
        <f t="shared" si="20"/>
        <v>909.31500000000005</v>
      </c>
      <c r="I84" s="23">
        <f t="shared" si="25"/>
        <v>148.87885714285716</v>
      </c>
      <c r="J84" s="23">
        <f t="shared" si="21"/>
        <v>104.21520000000001</v>
      </c>
      <c r="K84" s="23">
        <v>164</v>
      </c>
      <c r="L84" s="23">
        <v>170</v>
      </c>
      <c r="M84" s="23">
        <v>168</v>
      </c>
      <c r="N84" s="23">
        <f t="shared" si="22"/>
        <v>167.33333333333334</v>
      </c>
      <c r="O84" s="23">
        <f t="shared" si="23"/>
        <v>11.155555555555557</v>
      </c>
      <c r="P84" s="23">
        <f t="shared" si="26"/>
        <v>0.1840213054148819</v>
      </c>
      <c r="Q84" s="61">
        <f>F84-(I84+I85)</f>
        <v>317.52</v>
      </c>
      <c r="R84" s="61">
        <f>F84-(J84+J85)</f>
        <v>382.91399999999999</v>
      </c>
      <c r="S84" s="61">
        <f>Q84/0.85</f>
        <v>373.5529411764706</v>
      </c>
    </row>
    <row r="85" spans="1:19" s="24" customFormat="1" ht="14">
      <c r="A85" s="20">
        <v>75</v>
      </c>
      <c r="B85" s="76"/>
      <c r="C85" s="21" t="s">
        <v>33</v>
      </c>
      <c r="D85" s="21">
        <v>6</v>
      </c>
      <c r="E85" s="22">
        <v>630</v>
      </c>
      <c r="F85" s="25">
        <f t="shared" si="17"/>
        <v>535.5</v>
      </c>
      <c r="G85" s="42">
        <v>60.621000000000002</v>
      </c>
      <c r="H85" s="42">
        <f t="shared" si="20"/>
        <v>909.31500000000005</v>
      </c>
      <c r="I85" s="23">
        <f t="shared" si="25"/>
        <v>69.101142857142861</v>
      </c>
      <c r="J85" s="23">
        <f t="shared" si="21"/>
        <v>48.370800000000003</v>
      </c>
      <c r="K85" s="23">
        <v>87</v>
      </c>
      <c r="L85" s="23">
        <v>75</v>
      </c>
      <c r="M85" s="23">
        <v>71</v>
      </c>
      <c r="N85" s="23">
        <f t="shared" si="22"/>
        <v>77.666666666666671</v>
      </c>
      <c r="O85" s="23">
        <f t="shared" si="23"/>
        <v>5.177777777777778</v>
      </c>
      <c r="P85" s="23">
        <f t="shared" si="26"/>
        <v>8.5412279206508929E-2</v>
      </c>
      <c r="Q85" s="62"/>
      <c r="R85" s="62"/>
      <c r="S85" s="62"/>
    </row>
    <row r="86" spans="1:19" s="24" customFormat="1" ht="14">
      <c r="A86" s="20">
        <v>76</v>
      </c>
      <c r="B86" s="63" t="str">
        <f>'[1]Ф15,Ф36'!$K$36</f>
        <v>ТП-92</v>
      </c>
      <c r="C86" s="21" t="s">
        <v>32</v>
      </c>
      <c r="D86" s="21">
        <v>6</v>
      </c>
      <c r="E86" s="22">
        <v>400</v>
      </c>
      <c r="F86" s="25">
        <f t="shared" si="17"/>
        <v>340</v>
      </c>
      <c r="G86" s="42">
        <f t="shared" si="24"/>
        <v>38.53564547206166</v>
      </c>
      <c r="H86" s="42">
        <f t="shared" si="20"/>
        <v>578.03468208092488</v>
      </c>
      <c r="I86" s="23">
        <f t="shared" si="25"/>
        <v>154.8102857142857</v>
      </c>
      <c r="J86" s="23">
        <f t="shared" si="21"/>
        <v>108.3672</v>
      </c>
      <c r="K86" s="23">
        <v>169</v>
      </c>
      <c r="L86" s="23">
        <v>176</v>
      </c>
      <c r="M86" s="23">
        <v>177</v>
      </c>
      <c r="N86" s="23">
        <f t="shared" si="22"/>
        <v>174</v>
      </c>
      <c r="O86" s="23">
        <f t="shared" si="23"/>
        <v>11.6</v>
      </c>
      <c r="P86" s="23">
        <f t="shared" si="26"/>
        <v>0.30101999999999995</v>
      </c>
      <c r="Q86" s="58">
        <f>F86-(I86+I87)</f>
        <v>126.76514285714288</v>
      </c>
      <c r="R86" s="58">
        <f>F86-(J86+J87)</f>
        <v>190.73560000000001</v>
      </c>
      <c r="S86" s="58">
        <f>Q86/0.85</f>
        <v>149.13546218487397</v>
      </c>
    </row>
    <row r="87" spans="1:19" s="24" customFormat="1" ht="14">
      <c r="A87" s="20">
        <v>77</v>
      </c>
      <c r="B87" s="64"/>
      <c r="C87" s="21" t="s">
        <v>33</v>
      </c>
      <c r="D87" s="21">
        <v>6</v>
      </c>
      <c r="E87" s="22">
        <v>400</v>
      </c>
      <c r="F87" s="25">
        <f t="shared" si="17"/>
        <v>340</v>
      </c>
      <c r="G87" s="42">
        <f t="shared" si="24"/>
        <v>38.53564547206166</v>
      </c>
      <c r="H87" s="42">
        <f t="shared" si="20"/>
        <v>578.03468208092488</v>
      </c>
      <c r="I87" s="23">
        <f t="shared" si="25"/>
        <v>58.424571428571433</v>
      </c>
      <c r="J87" s="23">
        <f t="shared" si="21"/>
        <v>40.897200000000005</v>
      </c>
      <c r="K87" s="23">
        <v>79</v>
      </c>
      <c r="L87" s="23">
        <v>60</v>
      </c>
      <c r="M87" s="23">
        <v>58</v>
      </c>
      <c r="N87" s="23">
        <f t="shared" si="22"/>
        <v>65.666666666666671</v>
      </c>
      <c r="O87" s="23">
        <f t="shared" si="23"/>
        <v>4.3777777777777782</v>
      </c>
      <c r="P87" s="23">
        <f t="shared" si="26"/>
        <v>0.11360333333333333</v>
      </c>
      <c r="Q87" s="59"/>
      <c r="R87" s="59"/>
      <c r="S87" s="59"/>
    </row>
    <row r="88" spans="1:19" s="24" customFormat="1" ht="14">
      <c r="A88" s="20">
        <v>78</v>
      </c>
      <c r="B88" s="63" t="str">
        <f>'[1]Ф15,Ф36'!$K$51</f>
        <v>ТП-53</v>
      </c>
      <c r="C88" s="21" t="s">
        <v>32</v>
      </c>
      <c r="D88" s="21">
        <v>6</v>
      </c>
      <c r="E88" s="22">
        <v>320</v>
      </c>
      <c r="F88" s="25">
        <f>E88*0.85</f>
        <v>272</v>
      </c>
      <c r="G88" s="42">
        <f t="shared" si="24"/>
        <v>30.828516377649329</v>
      </c>
      <c r="H88" s="42">
        <f t="shared" si="20"/>
        <v>462.42774566473992</v>
      </c>
      <c r="I88" s="23">
        <f t="shared" si="25"/>
        <v>1.038</v>
      </c>
      <c r="J88" s="23">
        <f t="shared" si="21"/>
        <v>0.72660000000000002</v>
      </c>
      <c r="K88" s="23">
        <v>1</v>
      </c>
      <c r="L88" s="23">
        <v>1</v>
      </c>
      <c r="M88" s="23">
        <v>1.5</v>
      </c>
      <c r="N88" s="23">
        <f t="shared" si="22"/>
        <v>1.1666666666666667</v>
      </c>
      <c r="O88" s="23">
        <f t="shared" si="23"/>
        <v>7.7777777777777779E-2</v>
      </c>
      <c r="P88" s="23">
        <f t="shared" si="26"/>
        <v>2.5229166666666664E-3</v>
      </c>
      <c r="Q88" s="58">
        <f>F88-(I88+I89)</f>
        <v>254.5022857142857</v>
      </c>
      <c r="R88" s="58">
        <f>F88-(J88+J89)</f>
        <v>259.7516</v>
      </c>
      <c r="S88" s="58">
        <f>Q88/0.85</f>
        <v>299.41445378151258</v>
      </c>
    </row>
    <row r="89" spans="1:19" s="24" customFormat="1" ht="14">
      <c r="A89" s="20">
        <v>79</v>
      </c>
      <c r="B89" s="64"/>
      <c r="C89" s="21" t="s">
        <v>33</v>
      </c>
      <c r="D89" s="21">
        <v>6</v>
      </c>
      <c r="E89" s="22">
        <v>320</v>
      </c>
      <c r="F89" s="25">
        <f t="shared" si="17"/>
        <v>272</v>
      </c>
      <c r="G89" s="42">
        <f t="shared" si="24"/>
        <v>30.828516377649329</v>
      </c>
      <c r="H89" s="42">
        <f t="shared" si="20"/>
        <v>462.42774566473992</v>
      </c>
      <c r="I89" s="23">
        <f t="shared" si="25"/>
        <v>16.459714285714284</v>
      </c>
      <c r="J89" s="23">
        <f t="shared" si="21"/>
        <v>11.521800000000001</v>
      </c>
      <c r="K89" s="23">
        <v>24</v>
      </c>
      <c r="L89" s="23">
        <v>12.5</v>
      </c>
      <c r="M89" s="23">
        <v>19</v>
      </c>
      <c r="N89" s="23">
        <f t="shared" si="22"/>
        <v>18.5</v>
      </c>
      <c r="O89" s="23">
        <f t="shared" si="23"/>
        <v>1.2333333333333334</v>
      </c>
      <c r="P89" s="23">
        <f t="shared" si="26"/>
        <v>4.000625E-2</v>
      </c>
      <c r="Q89" s="59"/>
      <c r="R89" s="59"/>
      <c r="S89" s="59"/>
    </row>
    <row r="90" spans="1:19" s="24" customFormat="1" ht="14">
      <c r="A90" s="20">
        <v>80</v>
      </c>
      <c r="B90" s="63" t="str">
        <f>'[1]Ф15,Ф36'!$K$60</f>
        <v>ТП-46</v>
      </c>
      <c r="C90" s="21" t="s">
        <v>32</v>
      </c>
      <c r="D90" s="21">
        <v>6</v>
      </c>
      <c r="E90" s="22">
        <v>320</v>
      </c>
      <c r="F90" s="25">
        <f t="shared" si="17"/>
        <v>272</v>
      </c>
      <c r="G90" s="42">
        <f t="shared" si="24"/>
        <v>30.828516377649329</v>
      </c>
      <c r="H90" s="42">
        <f t="shared" si="20"/>
        <v>462.42774566473992</v>
      </c>
      <c r="I90" s="23">
        <f t="shared" si="25"/>
        <v>36.774857142857137</v>
      </c>
      <c r="J90" s="23">
        <f t="shared" si="21"/>
        <v>25.742400000000004</v>
      </c>
      <c r="K90" s="23">
        <v>40</v>
      </c>
      <c r="L90" s="23">
        <v>35</v>
      </c>
      <c r="M90" s="23">
        <v>49</v>
      </c>
      <c r="N90" s="23">
        <f t="shared" si="22"/>
        <v>41.333333333333336</v>
      </c>
      <c r="O90" s="23">
        <f t="shared" si="23"/>
        <v>2.7555555555555555</v>
      </c>
      <c r="P90" s="23">
        <f t="shared" si="26"/>
        <v>8.9383333333333329E-2</v>
      </c>
      <c r="Q90" s="58">
        <f>F90-(I90+I91)</f>
        <v>220.69314285714287</v>
      </c>
      <c r="R90" s="58">
        <f>F90-(J90+J91)</f>
        <v>236.08519999999999</v>
      </c>
      <c r="S90" s="58">
        <f>Q90/0.85</f>
        <v>259.63899159663868</v>
      </c>
    </row>
    <row r="91" spans="1:19" s="24" customFormat="1" ht="14">
      <c r="A91" s="20">
        <v>81</v>
      </c>
      <c r="B91" s="64"/>
      <c r="C91" s="21" t="s">
        <v>33</v>
      </c>
      <c r="D91" s="21">
        <v>6</v>
      </c>
      <c r="E91" s="22">
        <v>320</v>
      </c>
      <c r="F91" s="25">
        <f t="shared" si="17"/>
        <v>272</v>
      </c>
      <c r="G91" s="42">
        <f t="shared" si="24"/>
        <v>30.828516377649329</v>
      </c>
      <c r="H91" s="42">
        <f t="shared" si="20"/>
        <v>462.42774566473992</v>
      </c>
      <c r="I91" s="23">
        <f t="shared" si="25"/>
        <v>14.531999999999998</v>
      </c>
      <c r="J91" s="23">
        <f t="shared" si="21"/>
        <v>10.1724</v>
      </c>
      <c r="K91" s="23">
        <v>19</v>
      </c>
      <c r="L91" s="23">
        <v>15</v>
      </c>
      <c r="M91" s="23">
        <v>15</v>
      </c>
      <c r="N91" s="23">
        <f t="shared" si="22"/>
        <v>16.333333333333332</v>
      </c>
      <c r="O91" s="23">
        <f t="shared" si="23"/>
        <v>1.0888888888888888</v>
      </c>
      <c r="P91" s="23">
        <f t="shared" si="26"/>
        <v>3.5320833333333329E-2</v>
      </c>
      <c r="Q91" s="59"/>
      <c r="R91" s="59"/>
      <c r="S91" s="59"/>
    </row>
    <row r="92" spans="1:19" s="24" customFormat="1" ht="14">
      <c r="A92" s="20">
        <v>82</v>
      </c>
      <c r="B92" s="63" t="str">
        <f>'[1]Ф15,Ф36'!$K$68</f>
        <v>ТП-40</v>
      </c>
      <c r="C92" s="21" t="s">
        <v>32</v>
      </c>
      <c r="D92" s="21">
        <v>6</v>
      </c>
      <c r="E92" s="22">
        <v>400</v>
      </c>
      <c r="F92" s="25">
        <f t="shared" si="17"/>
        <v>340</v>
      </c>
      <c r="G92" s="42">
        <f t="shared" si="24"/>
        <v>38.53564547206166</v>
      </c>
      <c r="H92" s="42">
        <f t="shared" si="20"/>
        <v>578.03468208092488</v>
      </c>
      <c r="I92" s="23">
        <f t="shared" si="25"/>
        <v>167.85942857142857</v>
      </c>
      <c r="J92" s="23">
        <f t="shared" si="21"/>
        <v>117.5016</v>
      </c>
      <c r="K92" s="23">
        <v>189</v>
      </c>
      <c r="L92" s="23">
        <v>181</v>
      </c>
      <c r="M92" s="23">
        <v>196</v>
      </c>
      <c r="N92" s="23">
        <f t="shared" si="22"/>
        <v>188.66666666666666</v>
      </c>
      <c r="O92" s="23">
        <f t="shared" si="23"/>
        <v>12.577777777777778</v>
      </c>
      <c r="P92" s="23">
        <f t="shared" si="26"/>
        <v>0.32639333333333331</v>
      </c>
      <c r="Q92" s="58">
        <f>F92-(I92+I93)</f>
        <v>144.26285714285714</v>
      </c>
      <c r="R92" s="58">
        <f>F92-(J92+J93)</f>
        <v>202.98400000000001</v>
      </c>
      <c r="S92" s="58">
        <f>Q92/0.85</f>
        <v>169.72100840336134</v>
      </c>
    </row>
    <row r="93" spans="1:19" s="24" customFormat="1" ht="14">
      <c r="A93" s="20">
        <v>83</v>
      </c>
      <c r="B93" s="64"/>
      <c r="C93" s="21" t="s">
        <v>33</v>
      </c>
      <c r="D93" s="21">
        <v>6</v>
      </c>
      <c r="E93" s="22">
        <v>400</v>
      </c>
      <c r="F93" s="25">
        <f t="shared" si="17"/>
        <v>340</v>
      </c>
      <c r="G93" s="42">
        <f t="shared" si="24"/>
        <v>38.53564547206166</v>
      </c>
      <c r="H93" s="42">
        <f t="shared" si="20"/>
        <v>578.03468208092488</v>
      </c>
      <c r="I93" s="23">
        <f t="shared" si="25"/>
        <v>27.877714285714283</v>
      </c>
      <c r="J93" s="23">
        <f t="shared" si="21"/>
        <v>19.514399999999998</v>
      </c>
      <c r="K93" s="23">
        <v>30</v>
      </c>
      <c r="L93" s="23">
        <v>30</v>
      </c>
      <c r="M93" s="23">
        <v>34</v>
      </c>
      <c r="N93" s="23">
        <f t="shared" si="22"/>
        <v>31.333333333333332</v>
      </c>
      <c r="O93" s="23">
        <f t="shared" si="23"/>
        <v>2.088888888888889</v>
      </c>
      <c r="P93" s="23">
        <f t="shared" si="26"/>
        <v>5.4206666666666667E-2</v>
      </c>
      <c r="Q93" s="59"/>
      <c r="R93" s="59"/>
      <c r="S93" s="59"/>
    </row>
    <row r="94" spans="1:19" s="24" customFormat="1" ht="14">
      <c r="A94" s="20">
        <v>84</v>
      </c>
      <c r="B94" s="63" t="str">
        <f>'[1]Ф15,Ф36'!$K$87</f>
        <v>ТП-63</v>
      </c>
      <c r="C94" s="21" t="s">
        <v>32</v>
      </c>
      <c r="D94" s="21">
        <v>6</v>
      </c>
      <c r="E94" s="22">
        <v>400</v>
      </c>
      <c r="F94" s="25">
        <f t="shared" si="17"/>
        <v>340</v>
      </c>
      <c r="G94" s="42">
        <f t="shared" si="24"/>
        <v>38.53564547206166</v>
      </c>
      <c r="H94" s="42">
        <f t="shared" si="20"/>
        <v>578.03468208092488</v>
      </c>
      <c r="I94" s="23">
        <f t="shared" si="25"/>
        <v>52.493142857142843</v>
      </c>
      <c r="J94" s="23">
        <f t="shared" si="21"/>
        <v>36.745200000000004</v>
      </c>
      <c r="K94" s="23">
        <v>70</v>
      </c>
      <c r="L94" s="23">
        <v>56</v>
      </c>
      <c r="M94" s="23">
        <v>51</v>
      </c>
      <c r="N94" s="23">
        <f t="shared" si="22"/>
        <v>59</v>
      </c>
      <c r="O94" s="23">
        <f t="shared" si="23"/>
        <v>3.9333333333333331</v>
      </c>
      <c r="P94" s="23">
        <f t="shared" si="26"/>
        <v>0.10206999999999999</v>
      </c>
      <c r="Q94" s="58">
        <f>F94-(I94+I95)</f>
        <v>199.12857142857143</v>
      </c>
      <c r="R94" s="58">
        <f>F94-(J94+J95)</f>
        <v>241.39</v>
      </c>
      <c r="S94" s="58">
        <f>Q94/0.85</f>
        <v>234.26890756302521</v>
      </c>
    </row>
    <row r="95" spans="1:19" s="24" customFormat="1" ht="14">
      <c r="A95" s="20">
        <v>85</v>
      </c>
      <c r="B95" s="64"/>
      <c r="C95" s="21" t="s">
        <v>33</v>
      </c>
      <c r="D95" s="21">
        <v>6</v>
      </c>
      <c r="E95" s="22">
        <v>400</v>
      </c>
      <c r="F95" s="25">
        <f t="shared" si="17"/>
        <v>340</v>
      </c>
      <c r="G95" s="42">
        <f t="shared" si="24"/>
        <v>38.53564547206166</v>
      </c>
      <c r="H95" s="42">
        <f t="shared" si="20"/>
        <v>578.03468208092488</v>
      </c>
      <c r="I95" s="23">
        <f t="shared" si="25"/>
        <v>88.37828571428571</v>
      </c>
      <c r="J95" s="23">
        <f t="shared" si="21"/>
        <v>61.864800000000002</v>
      </c>
      <c r="K95" s="23">
        <v>90</v>
      </c>
      <c r="L95" s="23">
        <v>97</v>
      </c>
      <c r="M95" s="23">
        <v>111</v>
      </c>
      <c r="N95" s="23">
        <f t="shared" si="22"/>
        <v>99.333333333333329</v>
      </c>
      <c r="O95" s="23">
        <f t="shared" si="23"/>
        <v>6.6222222222222218</v>
      </c>
      <c r="P95" s="23">
        <f t="shared" si="26"/>
        <v>0.17184666666666665</v>
      </c>
      <c r="Q95" s="59"/>
      <c r="R95" s="59"/>
      <c r="S95" s="59"/>
    </row>
    <row r="96" spans="1:19" s="24" customFormat="1" ht="15.75" customHeight="1">
      <c r="A96" s="20">
        <v>86</v>
      </c>
      <c r="B96" s="63" t="str">
        <f>'[1]Ф15,Ф36'!$K$97</f>
        <v>ТП-48</v>
      </c>
      <c r="C96" s="21" t="s">
        <v>32</v>
      </c>
      <c r="D96" s="21">
        <v>6</v>
      </c>
      <c r="E96" s="22">
        <v>630</v>
      </c>
      <c r="F96" s="25">
        <f t="shared" si="17"/>
        <v>535.5</v>
      </c>
      <c r="G96" s="42">
        <v>60.621000000000002</v>
      </c>
      <c r="H96" s="42">
        <f t="shared" si="20"/>
        <v>909.31500000000005</v>
      </c>
      <c r="I96" s="23">
        <f t="shared" si="25"/>
        <v>63.169714285714285</v>
      </c>
      <c r="J96" s="23">
        <f t="shared" si="21"/>
        <v>44.218800000000002</v>
      </c>
      <c r="K96" s="23">
        <v>75</v>
      </c>
      <c r="L96" s="23">
        <v>70</v>
      </c>
      <c r="M96" s="23">
        <v>68</v>
      </c>
      <c r="N96" s="23">
        <f t="shared" si="22"/>
        <v>71</v>
      </c>
      <c r="O96" s="23">
        <f t="shared" si="23"/>
        <v>4.7333333333333334</v>
      </c>
      <c r="P96" s="23">
        <f t="shared" si="26"/>
        <v>7.8080753094362243E-2</v>
      </c>
      <c r="Q96" s="58">
        <f>F96-(I96+I97)</f>
        <v>390.77314285714283</v>
      </c>
      <c r="R96" s="58">
        <f>F96-(J96+J97)</f>
        <v>434.19119999999998</v>
      </c>
      <c r="S96" s="58">
        <f>Q96/0.85</f>
        <v>459.73310924369747</v>
      </c>
    </row>
    <row r="97" spans="1:19" s="24" customFormat="1" ht="14">
      <c r="A97" s="20">
        <v>87</v>
      </c>
      <c r="B97" s="64"/>
      <c r="C97" s="21" t="s">
        <v>33</v>
      </c>
      <c r="D97" s="21">
        <v>6</v>
      </c>
      <c r="E97" s="22">
        <v>630</v>
      </c>
      <c r="F97" s="25">
        <f t="shared" si="17"/>
        <v>535.5</v>
      </c>
      <c r="G97" s="42">
        <v>60.621000000000002</v>
      </c>
      <c r="H97" s="42">
        <f t="shared" si="20"/>
        <v>909.31500000000005</v>
      </c>
      <c r="I97" s="23">
        <f t="shared" si="25"/>
        <v>81.557142857142864</v>
      </c>
      <c r="J97" s="23">
        <f t="shared" si="21"/>
        <v>57.09</v>
      </c>
      <c r="K97" s="23">
        <v>98</v>
      </c>
      <c r="L97" s="23">
        <v>91</v>
      </c>
      <c r="M97" s="23">
        <v>86</v>
      </c>
      <c r="N97" s="23">
        <f t="shared" si="22"/>
        <v>91.666666666666671</v>
      </c>
      <c r="O97" s="23">
        <f t="shared" si="23"/>
        <v>6.1111111111111116</v>
      </c>
      <c r="P97" s="23">
        <f t="shared" si="26"/>
        <v>0.10080848404201698</v>
      </c>
      <c r="Q97" s="59"/>
      <c r="R97" s="59"/>
      <c r="S97" s="59"/>
    </row>
    <row r="98" spans="1:19" s="24" customFormat="1" ht="14">
      <c r="A98" s="20">
        <v>88</v>
      </c>
      <c r="B98" s="63" t="s">
        <v>27</v>
      </c>
      <c r="C98" s="21" t="s">
        <v>32</v>
      </c>
      <c r="D98" s="21">
        <v>6</v>
      </c>
      <c r="E98" s="22">
        <v>400</v>
      </c>
      <c r="F98" s="25">
        <f t="shared" si="17"/>
        <v>340</v>
      </c>
      <c r="G98" s="42">
        <f t="shared" si="24"/>
        <v>38.53564547206166</v>
      </c>
      <c r="H98" s="42">
        <f t="shared" si="20"/>
        <v>578.03468208092488</v>
      </c>
      <c r="I98" s="23">
        <f t="shared" si="25"/>
        <v>38.346685714285712</v>
      </c>
      <c r="J98" s="23">
        <f t="shared" si="21"/>
        <v>26.842680000000001</v>
      </c>
      <c r="K98" s="23">
        <v>42</v>
      </c>
      <c r="L98" s="23">
        <v>38</v>
      </c>
      <c r="M98" s="23">
        <v>49.3</v>
      </c>
      <c r="N98" s="23">
        <f t="shared" si="22"/>
        <v>43.1</v>
      </c>
      <c r="O98" s="23">
        <f t="shared" si="23"/>
        <v>2.8733333333333335</v>
      </c>
      <c r="P98" s="23">
        <f t="shared" si="26"/>
        <v>7.4563000000000004E-2</v>
      </c>
      <c r="Q98" s="58">
        <f>F98-(I98+I99)</f>
        <v>266.36131428571429</v>
      </c>
      <c r="R98" s="58">
        <f>F98-(J98+J99)</f>
        <v>288.45292000000001</v>
      </c>
      <c r="S98" s="58">
        <f>Q98/0.85</f>
        <v>313.36625210084037</v>
      </c>
    </row>
    <row r="99" spans="1:19" s="24" customFormat="1" ht="14">
      <c r="A99" s="20">
        <v>89</v>
      </c>
      <c r="B99" s="64"/>
      <c r="C99" s="21" t="s">
        <v>33</v>
      </c>
      <c r="D99" s="21">
        <v>6</v>
      </c>
      <c r="E99" s="22">
        <v>400</v>
      </c>
      <c r="F99" s="25">
        <f t="shared" si="17"/>
        <v>340</v>
      </c>
      <c r="G99" s="42">
        <f t="shared" si="24"/>
        <v>38.53564547206166</v>
      </c>
      <c r="H99" s="42">
        <f t="shared" si="20"/>
        <v>578.03468208092488</v>
      </c>
      <c r="I99" s="23">
        <f t="shared" si="25"/>
        <v>35.291999999999994</v>
      </c>
      <c r="J99" s="23">
        <f t="shared" si="21"/>
        <v>24.7044</v>
      </c>
      <c r="K99" s="23">
        <v>40</v>
      </c>
      <c r="L99" s="23">
        <v>42</v>
      </c>
      <c r="M99" s="23">
        <v>37</v>
      </c>
      <c r="N99" s="23">
        <f t="shared" si="22"/>
        <v>39.666666666666664</v>
      </c>
      <c r="O99" s="23">
        <f t="shared" si="23"/>
        <v>2.6444444444444444</v>
      </c>
      <c r="P99" s="23">
        <f t="shared" si="26"/>
        <v>6.8623333333333328E-2</v>
      </c>
      <c r="Q99" s="59"/>
      <c r="R99" s="59"/>
      <c r="S99" s="59"/>
    </row>
    <row r="100" spans="1:19" s="24" customFormat="1" ht="14">
      <c r="A100" s="20">
        <v>90</v>
      </c>
      <c r="B100" s="63" t="str">
        <f>'[1]Ф15,Ф36'!$K$119</f>
        <v>ТП-52</v>
      </c>
      <c r="C100" s="21" t="s">
        <v>32</v>
      </c>
      <c r="D100" s="21">
        <v>6</v>
      </c>
      <c r="E100" s="22">
        <v>400</v>
      </c>
      <c r="F100" s="25">
        <f t="shared" si="17"/>
        <v>340</v>
      </c>
      <c r="G100" s="42">
        <f t="shared" si="24"/>
        <v>38.53564547206166</v>
      </c>
      <c r="H100" s="42">
        <f t="shared" si="20"/>
        <v>578.03468208092488</v>
      </c>
      <c r="I100" s="23">
        <f t="shared" si="25"/>
        <v>37.367999999999995</v>
      </c>
      <c r="J100" s="23">
        <f t="shared" si="21"/>
        <v>26.157600000000002</v>
      </c>
      <c r="K100" s="23">
        <v>47</v>
      </c>
      <c r="L100" s="23">
        <v>37</v>
      </c>
      <c r="M100" s="23">
        <v>42</v>
      </c>
      <c r="N100" s="23">
        <f t="shared" si="22"/>
        <v>42</v>
      </c>
      <c r="O100" s="23">
        <f t="shared" si="23"/>
        <v>2.8</v>
      </c>
      <c r="P100" s="23">
        <f t="shared" si="26"/>
        <v>7.2659999999999988E-2</v>
      </c>
      <c r="Q100" s="58">
        <f>F100-(I100+I101)</f>
        <v>293.73485714285715</v>
      </c>
      <c r="R100" s="58">
        <f>F100-(J100+J101)</f>
        <v>307.61439999999999</v>
      </c>
      <c r="S100" s="58">
        <f>Q100/0.85</f>
        <v>345.57042016806724</v>
      </c>
    </row>
    <row r="101" spans="1:19" s="24" customFormat="1" ht="14">
      <c r="A101" s="20">
        <v>91</v>
      </c>
      <c r="B101" s="64"/>
      <c r="C101" s="21" t="s">
        <v>33</v>
      </c>
      <c r="D101" s="21">
        <v>6</v>
      </c>
      <c r="E101" s="22">
        <v>400</v>
      </c>
      <c r="F101" s="25">
        <f t="shared" si="17"/>
        <v>340</v>
      </c>
      <c r="G101" s="42">
        <f t="shared" si="24"/>
        <v>38.53564547206166</v>
      </c>
      <c r="H101" s="42">
        <f t="shared" si="20"/>
        <v>578.03468208092488</v>
      </c>
      <c r="I101" s="23">
        <f t="shared" si="25"/>
        <v>8.8971428571428568</v>
      </c>
      <c r="J101" s="23">
        <f t="shared" si="21"/>
        <v>6.2279999999999998</v>
      </c>
      <c r="K101" s="23">
        <v>12</v>
      </c>
      <c r="L101" s="23">
        <v>12</v>
      </c>
      <c r="M101" s="23">
        <v>6</v>
      </c>
      <c r="N101" s="23">
        <f t="shared" si="22"/>
        <v>10</v>
      </c>
      <c r="O101" s="23">
        <f t="shared" si="23"/>
        <v>0.66666666666666663</v>
      </c>
      <c r="P101" s="23">
        <f t="shared" si="26"/>
        <v>1.7299999999999999E-2</v>
      </c>
      <c r="Q101" s="59"/>
      <c r="R101" s="59"/>
      <c r="S101" s="59"/>
    </row>
    <row r="102" spans="1:19" s="24" customFormat="1" ht="14">
      <c r="A102" s="20">
        <v>92</v>
      </c>
      <c r="B102" s="21" t="str">
        <f>'[1]Ф15,Ф36'!$K$126</f>
        <v>КТП-19</v>
      </c>
      <c r="C102" s="21" t="s">
        <v>29</v>
      </c>
      <c r="D102" s="21">
        <v>6</v>
      </c>
      <c r="E102" s="22">
        <v>400</v>
      </c>
      <c r="F102" s="25">
        <f t="shared" si="17"/>
        <v>340</v>
      </c>
      <c r="G102" s="42">
        <f t="shared" si="24"/>
        <v>38.53564547206166</v>
      </c>
      <c r="H102" s="42">
        <f t="shared" si="20"/>
        <v>578.03468208092488</v>
      </c>
      <c r="I102" s="23">
        <f t="shared" si="25"/>
        <v>17.201142857142855</v>
      </c>
      <c r="J102" s="23">
        <f t="shared" si="21"/>
        <v>12.040799999999999</v>
      </c>
      <c r="K102" s="23">
        <v>26</v>
      </c>
      <c r="L102" s="23">
        <v>17</v>
      </c>
      <c r="M102" s="23">
        <v>15</v>
      </c>
      <c r="N102" s="23">
        <f t="shared" si="22"/>
        <v>19.333333333333332</v>
      </c>
      <c r="O102" s="23">
        <f t="shared" si="23"/>
        <v>1.2888888888888888</v>
      </c>
      <c r="P102" s="23">
        <f t="shared" si="26"/>
        <v>3.3446666666666659E-2</v>
      </c>
      <c r="Q102" s="3">
        <f>F102-I102</f>
        <v>322.79885714285717</v>
      </c>
      <c r="R102" s="3">
        <f>F102-J102</f>
        <v>327.95920000000001</v>
      </c>
      <c r="S102" s="3">
        <f>Q102/0.85</f>
        <v>379.76336134453788</v>
      </c>
    </row>
    <row r="103" spans="1:19" s="24" customFormat="1" ht="14">
      <c r="A103" s="20">
        <v>93</v>
      </c>
      <c r="B103" s="63" t="str">
        <f>'[1]Ф46,Ф29'!$A$4</f>
        <v>ТП-65</v>
      </c>
      <c r="C103" s="21" t="s">
        <v>32</v>
      </c>
      <c r="D103" s="21">
        <v>6</v>
      </c>
      <c r="E103" s="22">
        <v>400</v>
      </c>
      <c r="F103" s="25">
        <f t="shared" si="17"/>
        <v>340</v>
      </c>
      <c r="G103" s="42">
        <f t="shared" si="24"/>
        <v>38.53564547206166</v>
      </c>
      <c r="H103" s="42">
        <f t="shared" si="20"/>
        <v>578.03468208092488</v>
      </c>
      <c r="I103" s="23">
        <f t="shared" si="25"/>
        <v>48.934285714285707</v>
      </c>
      <c r="J103" s="23">
        <f t="shared" si="21"/>
        <v>34.253999999999998</v>
      </c>
      <c r="K103" s="23">
        <v>59</v>
      </c>
      <c r="L103" s="23">
        <v>57</v>
      </c>
      <c r="M103" s="23">
        <v>49</v>
      </c>
      <c r="N103" s="23">
        <f t="shared" si="22"/>
        <v>55</v>
      </c>
      <c r="O103" s="23">
        <f t="shared" si="23"/>
        <v>3.6666666666666665</v>
      </c>
      <c r="P103" s="23">
        <f t="shared" si="26"/>
        <v>9.5149999999999985E-2</v>
      </c>
      <c r="Q103" s="58">
        <f>F103-(I103+I104)</f>
        <v>243.19908571428573</v>
      </c>
      <c r="R103" s="58">
        <f>F103-(J103+J104)</f>
        <v>272.23936000000003</v>
      </c>
      <c r="S103" s="58">
        <f>Q103/0.85</f>
        <v>286.11657142857143</v>
      </c>
    </row>
    <row r="104" spans="1:19" s="24" customFormat="1" ht="14">
      <c r="A104" s="20">
        <v>94</v>
      </c>
      <c r="B104" s="64"/>
      <c r="C104" s="21" t="s">
        <v>33</v>
      </c>
      <c r="D104" s="21">
        <v>6</v>
      </c>
      <c r="E104" s="22">
        <v>400</v>
      </c>
      <c r="F104" s="25">
        <f t="shared" si="17"/>
        <v>340</v>
      </c>
      <c r="G104" s="42">
        <f t="shared" si="24"/>
        <v>38.53564547206166</v>
      </c>
      <c r="H104" s="42">
        <f t="shared" si="20"/>
        <v>578.03468208092488</v>
      </c>
      <c r="I104" s="23">
        <f t="shared" si="25"/>
        <v>47.866628571428571</v>
      </c>
      <c r="J104" s="23">
        <f t="shared" si="21"/>
        <v>33.506640000000004</v>
      </c>
      <c r="K104" s="23">
        <v>54</v>
      </c>
      <c r="L104" s="23">
        <v>55.2</v>
      </c>
      <c r="M104" s="23">
        <v>52.2</v>
      </c>
      <c r="N104" s="23">
        <f t="shared" si="22"/>
        <v>53.800000000000004</v>
      </c>
      <c r="O104" s="23">
        <f t="shared" si="23"/>
        <v>3.5866666666666669</v>
      </c>
      <c r="P104" s="23">
        <f t="shared" si="26"/>
        <v>9.3074000000000004E-2</v>
      </c>
      <c r="Q104" s="59"/>
      <c r="R104" s="59"/>
      <c r="S104" s="59"/>
    </row>
    <row r="105" spans="1:19" s="24" customFormat="1" ht="14">
      <c r="A105" s="20">
        <v>95</v>
      </c>
      <c r="B105" s="63" t="str">
        <f>'[1]Ф46,Ф29'!$A$15</f>
        <v>ТП-67</v>
      </c>
      <c r="C105" s="21" t="s">
        <v>32</v>
      </c>
      <c r="D105" s="21">
        <v>6</v>
      </c>
      <c r="E105" s="22">
        <v>400</v>
      </c>
      <c r="F105" s="25">
        <f t="shared" si="17"/>
        <v>340</v>
      </c>
      <c r="G105" s="42">
        <f t="shared" si="24"/>
        <v>38.53564547206166</v>
      </c>
      <c r="H105" s="42">
        <f t="shared" si="20"/>
        <v>578.03468208092488</v>
      </c>
      <c r="I105" s="23">
        <f t="shared" si="25"/>
        <v>31.673828571428572</v>
      </c>
      <c r="J105" s="23">
        <f t="shared" si="21"/>
        <v>22.171680000000002</v>
      </c>
      <c r="K105" s="23">
        <v>28.1</v>
      </c>
      <c r="L105" s="23">
        <v>47.9</v>
      </c>
      <c r="M105" s="23">
        <v>30.8</v>
      </c>
      <c r="N105" s="23">
        <f t="shared" si="22"/>
        <v>35.6</v>
      </c>
      <c r="O105" s="23">
        <f t="shared" si="23"/>
        <v>2.3733333333333335</v>
      </c>
      <c r="P105" s="23">
        <f t="shared" si="26"/>
        <v>6.1588000000000004E-2</v>
      </c>
      <c r="Q105" s="58">
        <f>F105-(I105+I106)</f>
        <v>192.36674285714287</v>
      </c>
      <c r="R105" s="58">
        <f>F105-(J105+J106)</f>
        <v>236.65671999999998</v>
      </c>
      <c r="S105" s="58">
        <f>Q105/0.85</f>
        <v>226.31381512605043</v>
      </c>
    </row>
    <row r="106" spans="1:19" s="24" customFormat="1" ht="14">
      <c r="A106" s="20">
        <v>96</v>
      </c>
      <c r="B106" s="64"/>
      <c r="C106" s="21" t="s">
        <v>33</v>
      </c>
      <c r="D106" s="21">
        <v>6</v>
      </c>
      <c r="E106" s="22">
        <v>400</v>
      </c>
      <c r="F106" s="25">
        <f t="shared" si="17"/>
        <v>340</v>
      </c>
      <c r="G106" s="42">
        <f t="shared" si="24"/>
        <v>38.53564547206166</v>
      </c>
      <c r="H106" s="42">
        <f t="shared" si="20"/>
        <v>578.03468208092488</v>
      </c>
      <c r="I106" s="23">
        <f t="shared" si="25"/>
        <v>115.95942857142857</v>
      </c>
      <c r="J106" s="23">
        <f t="shared" si="21"/>
        <v>81.171600000000012</v>
      </c>
      <c r="K106" s="23">
        <v>128</v>
      </c>
      <c r="L106" s="23">
        <v>125</v>
      </c>
      <c r="M106" s="23">
        <v>138</v>
      </c>
      <c r="N106" s="23">
        <f t="shared" si="22"/>
        <v>130.33333333333334</v>
      </c>
      <c r="O106" s="23">
        <f t="shared" si="23"/>
        <v>8.68888888888889</v>
      </c>
      <c r="P106" s="23">
        <f t="shared" si="26"/>
        <v>0.22547666666666669</v>
      </c>
      <c r="Q106" s="59"/>
      <c r="R106" s="59"/>
      <c r="S106" s="59"/>
    </row>
    <row r="107" spans="1:19" s="24" customFormat="1" ht="14">
      <c r="A107" s="20">
        <v>97</v>
      </c>
      <c r="B107" s="63" t="str">
        <f>'[1]Ф46,Ф29'!$A$29</f>
        <v>ТП-68</v>
      </c>
      <c r="C107" s="21" t="s">
        <v>32</v>
      </c>
      <c r="D107" s="21">
        <v>6</v>
      </c>
      <c r="E107" s="22">
        <v>400</v>
      </c>
      <c r="F107" s="25">
        <f t="shared" si="17"/>
        <v>340</v>
      </c>
      <c r="G107" s="42">
        <f t="shared" si="24"/>
        <v>38.53564547206166</v>
      </c>
      <c r="H107" s="42">
        <f t="shared" si="20"/>
        <v>578.03468208092488</v>
      </c>
      <c r="I107" s="23">
        <f t="shared" si="25"/>
        <v>133.16057142857142</v>
      </c>
      <c r="J107" s="23">
        <f t="shared" si="21"/>
        <v>93.212400000000002</v>
      </c>
      <c r="K107" s="23">
        <v>158</v>
      </c>
      <c r="L107" s="23">
        <v>150</v>
      </c>
      <c r="M107" s="23">
        <v>141</v>
      </c>
      <c r="N107" s="23">
        <f t="shared" si="22"/>
        <v>149.66666666666666</v>
      </c>
      <c r="O107" s="23">
        <f t="shared" si="23"/>
        <v>9.9777777777777779</v>
      </c>
      <c r="P107" s="23">
        <f t="shared" si="26"/>
        <v>0.25892333333333334</v>
      </c>
      <c r="Q107" s="58">
        <f>F107-(I107+I108)</f>
        <v>166.5057142857143</v>
      </c>
      <c r="R107" s="58">
        <f>F107-(J107+J108)</f>
        <v>218.554</v>
      </c>
      <c r="S107" s="58">
        <f>Q107/0.85</f>
        <v>195.88907563025214</v>
      </c>
    </row>
    <row r="108" spans="1:19" s="24" customFormat="1" ht="14">
      <c r="A108" s="20">
        <v>98</v>
      </c>
      <c r="B108" s="64"/>
      <c r="C108" s="21" t="s">
        <v>33</v>
      </c>
      <c r="D108" s="21">
        <v>6</v>
      </c>
      <c r="E108" s="22">
        <v>400</v>
      </c>
      <c r="F108" s="25">
        <f t="shared" si="17"/>
        <v>340</v>
      </c>
      <c r="G108" s="42">
        <f t="shared" si="24"/>
        <v>38.53564547206166</v>
      </c>
      <c r="H108" s="42">
        <f t="shared" si="20"/>
        <v>578.03468208092488</v>
      </c>
      <c r="I108" s="23">
        <f t="shared" si="25"/>
        <v>40.333714285714287</v>
      </c>
      <c r="J108" s="23">
        <f t="shared" si="21"/>
        <v>28.233600000000003</v>
      </c>
      <c r="K108" s="23">
        <v>49</v>
      </c>
      <c r="L108" s="23">
        <v>50</v>
      </c>
      <c r="M108" s="23">
        <v>37</v>
      </c>
      <c r="N108" s="23">
        <f t="shared" si="22"/>
        <v>45.333333333333336</v>
      </c>
      <c r="O108" s="23">
        <f t="shared" si="23"/>
        <v>3.0222222222222226</v>
      </c>
      <c r="P108" s="23">
        <f t="shared" si="26"/>
        <v>7.8426666666666672E-2</v>
      </c>
      <c r="Q108" s="59"/>
      <c r="R108" s="59"/>
      <c r="S108" s="59"/>
    </row>
    <row r="109" spans="1:19" s="24" customFormat="1" ht="14">
      <c r="A109" s="20">
        <v>99</v>
      </c>
      <c r="B109" s="63" t="str">
        <f>'[1]Ф46,Ф29'!$A$41</f>
        <v>ТП-69</v>
      </c>
      <c r="C109" s="21" t="s">
        <v>32</v>
      </c>
      <c r="D109" s="21">
        <v>6</v>
      </c>
      <c r="E109" s="22">
        <v>630</v>
      </c>
      <c r="F109" s="25">
        <f t="shared" si="17"/>
        <v>535.5</v>
      </c>
      <c r="G109" s="42">
        <v>60.621000000000002</v>
      </c>
      <c r="H109" s="42">
        <f t="shared" si="20"/>
        <v>909.31500000000005</v>
      </c>
      <c r="I109" s="23">
        <f t="shared" si="25"/>
        <v>35.084400000000002</v>
      </c>
      <c r="J109" s="23">
        <f t="shared" si="21"/>
        <v>24.559080000000002</v>
      </c>
      <c r="K109" s="23">
        <v>43.2</v>
      </c>
      <c r="L109" s="23">
        <v>37.1</v>
      </c>
      <c r="M109" s="23">
        <v>38</v>
      </c>
      <c r="N109" s="23">
        <f t="shared" si="22"/>
        <v>39.433333333333337</v>
      </c>
      <c r="O109" s="23">
        <f t="shared" si="23"/>
        <v>2.6288888888888891</v>
      </c>
      <c r="P109" s="23">
        <f t="shared" si="26"/>
        <v>4.3365976953347665E-2</v>
      </c>
      <c r="Q109" s="58">
        <f>F110-(I109+I110)</f>
        <v>231.95902857142858</v>
      </c>
      <c r="R109" s="58">
        <f>F110-(J109+J110)</f>
        <v>264.37131999999997</v>
      </c>
      <c r="S109" s="58">
        <f>Q109/0.85</f>
        <v>272.89297478991597</v>
      </c>
    </row>
    <row r="110" spans="1:19" s="24" customFormat="1" ht="14">
      <c r="A110" s="20">
        <v>100</v>
      </c>
      <c r="B110" s="64"/>
      <c r="C110" s="21" t="s">
        <v>33</v>
      </c>
      <c r="D110" s="21">
        <v>6</v>
      </c>
      <c r="E110" s="22">
        <v>400</v>
      </c>
      <c r="F110" s="25">
        <f t="shared" si="17"/>
        <v>340</v>
      </c>
      <c r="G110" s="42">
        <f t="shared" si="24"/>
        <v>38.53564547206166</v>
      </c>
      <c r="H110" s="42">
        <f t="shared" si="20"/>
        <v>578.03468208092488</v>
      </c>
      <c r="I110" s="23">
        <f t="shared" si="25"/>
        <v>72.956571428571422</v>
      </c>
      <c r="J110" s="23">
        <f t="shared" si="21"/>
        <v>51.069600000000001</v>
      </c>
      <c r="K110" s="23">
        <v>88</v>
      </c>
      <c r="L110" s="23">
        <v>87</v>
      </c>
      <c r="M110" s="23">
        <v>71</v>
      </c>
      <c r="N110" s="23">
        <f t="shared" si="22"/>
        <v>82</v>
      </c>
      <c r="O110" s="23">
        <f t="shared" si="23"/>
        <v>5.4666666666666668</v>
      </c>
      <c r="P110" s="23">
        <f t="shared" si="26"/>
        <v>0.14185999999999999</v>
      </c>
      <c r="Q110" s="59"/>
      <c r="R110" s="59"/>
      <c r="S110" s="59"/>
    </row>
    <row r="111" spans="1:19" s="24" customFormat="1" ht="14">
      <c r="A111" s="20">
        <v>101</v>
      </c>
      <c r="B111" s="63" t="str">
        <f>'[1]Ф46,Ф29'!$A$55</f>
        <v>ТП-42</v>
      </c>
      <c r="C111" s="21" t="s">
        <v>32</v>
      </c>
      <c r="D111" s="21">
        <v>6</v>
      </c>
      <c r="E111" s="22">
        <v>400</v>
      </c>
      <c r="F111" s="25">
        <f t="shared" si="17"/>
        <v>340</v>
      </c>
      <c r="G111" s="42">
        <f t="shared" si="24"/>
        <v>38.53564547206166</v>
      </c>
      <c r="H111" s="42">
        <f t="shared" si="20"/>
        <v>578.03468208092488</v>
      </c>
      <c r="I111" s="23">
        <f t="shared" si="25"/>
        <v>76.218857142857132</v>
      </c>
      <c r="J111" s="23">
        <f t="shared" si="21"/>
        <v>53.353200000000008</v>
      </c>
      <c r="K111" s="23">
        <v>85</v>
      </c>
      <c r="L111" s="23">
        <v>96</v>
      </c>
      <c r="M111" s="23">
        <v>76</v>
      </c>
      <c r="N111" s="23">
        <f t="shared" si="22"/>
        <v>85.666666666666671</v>
      </c>
      <c r="O111" s="23">
        <f t="shared" si="23"/>
        <v>5.7111111111111112</v>
      </c>
      <c r="P111" s="23">
        <f t="shared" si="26"/>
        <v>0.14820333333333333</v>
      </c>
      <c r="Q111" s="58">
        <f>F111-(I111+I112)</f>
        <v>170.36114285714288</v>
      </c>
      <c r="R111" s="58">
        <f>F111-(J111+J112)</f>
        <v>221.25279999999998</v>
      </c>
      <c r="S111" s="58">
        <f>Q111/0.85</f>
        <v>200.42487394957988</v>
      </c>
    </row>
    <row r="112" spans="1:19" s="24" customFormat="1" ht="14">
      <c r="A112" s="20">
        <v>102</v>
      </c>
      <c r="B112" s="64"/>
      <c r="C112" s="21" t="s">
        <v>33</v>
      </c>
      <c r="D112" s="21">
        <v>6</v>
      </c>
      <c r="E112" s="22">
        <v>400</v>
      </c>
      <c r="F112" s="25">
        <f t="shared" si="17"/>
        <v>340</v>
      </c>
      <c r="G112" s="42">
        <f t="shared" si="24"/>
        <v>38.53564547206166</v>
      </c>
      <c r="H112" s="42">
        <f t="shared" si="20"/>
        <v>578.03468208092488</v>
      </c>
      <c r="I112" s="23">
        <f t="shared" si="25"/>
        <v>93.419999999999987</v>
      </c>
      <c r="J112" s="23">
        <f t="shared" si="21"/>
        <v>65.394000000000005</v>
      </c>
      <c r="K112" s="23">
        <v>119</v>
      </c>
      <c r="L112" s="23">
        <v>95</v>
      </c>
      <c r="M112" s="23">
        <v>101</v>
      </c>
      <c r="N112" s="23">
        <f t="shared" si="22"/>
        <v>105</v>
      </c>
      <c r="O112" s="23">
        <f t="shared" si="23"/>
        <v>7</v>
      </c>
      <c r="P112" s="23">
        <f t="shared" si="26"/>
        <v>0.18164999999999998</v>
      </c>
      <c r="Q112" s="59"/>
      <c r="R112" s="59"/>
      <c r="S112" s="59"/>
    </row>
    <row r="113" spans="1:19" s="24" customFormat="1" ht="14">
      <c r="A113" s="20">
        <v>103</v>
      </c>
      <c r="B113" s="63" t="str">
        <f>'[1]Ф46,Ф29'!$A$71</f>
        <v>ТП-44</v>
      </c>
      <c r="C113" s="21" t="s">
        <v>32</v>
      </c>
      <c r="D113" s="21">
        <v>6</v>
      </c>
      <c r="E113" s="22">
        <v>400</v>
      </c>
      <c r="F113" s="25">
        <f t="shared" si="17"/>
        <v>340</v>
      </c>
      <c r="G113" s="42">
        <f t="shared" si="24"/>
        <v>38.53564547206166</v>
      </c>
      <c r="H113" s="42">
        <f t="shared" si="20"/>
        <v>578.03468208092488</v>
      </c>
      <c r="I113" s="23">
        <f t="shared" si="25"/>
        <v>55.458857142857141</v>
      </c>
      <c r="J113" s="23">
        <f t="shared" si="21"/>
        <v>38.821200000000005</v>
      </c>
      <c r="K113" s="23">
        <v>64</v>
      </c>
      <c r="L113" s="23">
        <v>61</v>
      </c>
      <c r="M113" s="23">
        <v>62</v>
      </c>
      <c r="N113" s="23">
        <f t="shared" si="22"/>
        <v>62.333333333333336</v>
      </c>
      <c r="O113" s="23">
        <f t="shared" si="23"/>
        <v>4.1555555555555559</v>
      </c>
      <c r="P113" s="23">
        <f t="shared" si="26"/>
        <v>0.10783666666666666</v>
      </c>
      <c r="Q113" s="58">
        <f>F113-(I113+I114)</f>
        <v>246.28342857142857</v>
      </c>
      <c r="R113" s="58">
        <f>F113-(J113+J114)</f>
        <v>274.39839999999998</v>
      </c>
      <c r="S113" s="58">
        <f>Q113/0.85</f>
        <v>289.7452100840336</v>
      </c>
    </row>
    <row r="114" spans="1:19" s="24" customFormat="1" ht="14">
      <c r="A114" s="20">
        <v>104</v>
      </c>
      <c r="B114" s="64"/>
      <c r="C114" s="21" t="s">
        <v>33</v>
      </c>
      <c r="D114" s="21">
        <v>6</v>
      </c>
      <c r="E114" s="22">
        <v>400</v>
      </c>
      <c r="F114" s="25">
        <f t="shared" si="17"/>
        <v>340</v>
      </c>
      <c r="G114" s="42">
        <f t="shared" si="24"/>
        <v>38.53564547206166</v>
      </c>
      <c r="H114" s="42">
        <f t="shared" si="20"/>
        <v>578.03468208092488</v>
      </c>
      <c r="I114" s="23">
        <f t="shared" si="25"/>
        <v>38.257714285714286</v>
      </c>
      <c r="J114" s="23">
        <f t="shared" si="21"/>
        <v>26.7804</v>
      </c>
      <c r="K114" s="23">
        <v>43</v>
      </c>
      <c r="L114" s="23">
        <v>42</v>
      </c>
      <c r="M114" s="23">
        <v>44</v>
      </c>
      <c r="N114" s="23">
        <f t="shared" si="22"/>
        <v>43</v>
      </c>
      <c r="O114" s="23">
        <f t="shared" si="23"/>
        <v>2.8666666666666667</v>
      </c>
      <c r="P114" s="23">
        <f t="shared" si="26"/>
        <v>7.4389999999999998E-2</v>
      </c>
      <c r="Q114" s="59"/>
      <c r="R114" s="59"/>
      <c r="S114" s="59"/>
    </row>
    <row r="115" spans="1:19" s="24" customFormat="1" ht="14">
      <c r="A115" s="20">
        <v>105</v>
      </c>
      <c r="B115" s="63" t="str">
        <f>'[1]Ф46,Ф29'!$A$84</f>
        <v>ТП-47</v>
      </c>
      <c r="C115" s="21" t="s">
        <v>32</v>
      </c>
      <c r="D115" s="21">
        <v>6</v>
      </c>
      <c r="E115" s="22">
        <v>630</v>
      </c>
      <c r="F115" s="25">
        <f t="shared" ref="F115:F134" si="27">E115*0.85</f>
        <v>535.5</v>
      </c>
      <c r="G115" s="42">
        <f t="shared" si="24"/>
        <v>60.693641618497118</v>
      </c>
      <c r="H115" s="42">
        <f t="shared" si="20"/>
        <v>910.40462427745672</v>
      </c>
      <c r="I115" s="23">
        <f t="shared" ref="I115:I134" si="28">1.73*D115*0.9*O115/0.7</f>
        <v>123.67028571428571</v>
      </c>
      <c r="J115" s="23">
        <f t="shared" si="21"/>
        <v>86.569200000000009</v>
      </c>
      <c r="K115" s="23">
        <v>140</v>
      </c>
      <c r="L115" s="23">
        <v>145</v>
      </c>
      <c r="M115" s="23">
        <v>132</v>
      </c>
      <c r="N115" s="23">
        <f t="shared" si="22"/>
        <v>139</v>
      </c>
      <c r="O115" s="23">
        <f t="shared" si="23"/>
        <v>9.2666666666666675</v>
      </c>
      <c r="P115" s="23">
        <f t="shared" ref="P115:P134" si="29">O115/G115</f>
        <v>0.15267936507936508</v>
      </c>
      <c r="Q115" s="58">
        <f>F116-(I115+I116)</f>
        <v>42.750285714285724</v>
      </c>
      <c r="R115" s="58">
        <f>F116-(J115+J116)</f>
        <v>111.52519999999998</v>
      </c>
      <c r="S115" s="58">
        <f>Q115/0.85</f>
        <v>50.294453781512615</v>
      </c>
    </row>
    <row r="116" spans="1:19" s="24" customFormat="1" ht="14">
      <c r="A116" s="20">
        <v>106</v>
      </c>
      <c r="B116" s="64"/>
      <c r="C116" s="21" t="s">
        <v>33</v>
      </c>
      <c r="D116" s="21">
        <v>6</v>
      </c>
      <c r="E116" s="22">
        <v>320</v>
      </c>
      <c r="F116" s="25">
        <f t="shared" si="27"/>
        <v>272</v>
      </c>
      <c r="G116" s="42">
        <f t="shared" si="24"/>
        <v>30.828516377649329</v>
      </c>
      <c r="H116" s="42">
        <f t="shared" ref="H116:H134" si="30">G116*15</f>
        <v>462.42774566473992</v>
      </c>
      <c r="I116" s="23">
        <f t="shared" si="28"/>
        <v>105.57942857142856</v>
      </c>
      <c r="J116" s="23">
        <f t="shared" ref="J116:J134" si="31">1.73*0.4*0.9*N116</f>
        <v>73.905600000000007</v>
      </c>
      <c r="K116" s="23">
        <v>112</v>
      </c>
      <c r="L116" s="23">
        <v>124</v>
      </c>
      <c r="M116" s="23">
        <v>120</v>
      </c>
      <c r="N116" s="23">
        <f t="shared" ref="N116:N134" si="32">(M116+K116+L116)/3</f>
        <v>118.66666666666667</v>
      </c>
      <c r="O116" s="23">
        <f t="shared" ref="O116:O134" si="33">(K116+L116+M116)/3/15</f>
        <v>7.9111111111111114</v>
      </c>
      <c r="P116" s="23">
        <f t="shared" si="29"/>
        <v>0.25661666666666666</v>
      </c>
      <c r="Q116" s="59"/>
      <c r="R116" s="59"/>
      <c r="S116" s="59"/>
    </row>
    <row r="117" spans="1:19" s="24" customFormat="1" ht="14">
      <c r="A117" s="20">
        <v>107</v>
      </c>
      <c r="B117" s="63" t="str">
        <f>'[1]Ф46,Ф29'!$K$4</f>
        <v>ТП-54</v>
      </c>
      <c r="C117" s="21" t="s">
        <v>32</v>
      </c>
      <c r="D117" s="21">
        <v>6</v>
      </c>
      <c r="E117" s="22">
        <v>320</v>
      </c>
      <c r="F117" s="25">
        <f t="shared" si="27"/>
        <v>272</v>
      </c>
      <c r="G117" s="42">
        <f t="shared" si="24"/>
        <v>30.828516377649329</v>
      </c>
      <c r="H117" s="42">
        <f t="shared" si="30"/>
        <v>462.42774566473992</v>
      </c>
      <c r="I117" s="23">
        <f t="shared" si="28"/>
        <v>78.887999999999991</v>
      </c>
      <c r="J117" s="23">
        <f t="shared" si="31"/>
        <v>55.221600000000002</v>
      </c>
      <c r="K117" s="23">
        <v>88</v>
      </c>
      <c r="L117" s="23">
        <v>96</v>
      </c>
      <c r="M117" s="23">
        <v>82</v>
      </c>
      <c r="N117" s="23">
        <f t="shared" si="32"/>
        <v>88.666666666666671</v>
      </c>
      <c r="O117" s="23">
        <f t="shared" si="33"/>
        <v>5.9111111111111114</v>
      </c>
      <c r="P117" s="23">
        <f t="shared" si="29"/>
        <v>0.19174166666666664</v>
      </c>
      <c r="Q117" s="58">
        <f>F117-(I117+I118)</f>
        <v>173.68657142857143</v>
      </c>
      <c r="R117" s="58">
        <f>F117-(J117+J118)</f>
        <v>203.1806</v>
      </c>
      <c r="S117" s="58">
        <f>Q117/0.85</f>
        <v>204.33714285714285</v>
      </c>
    </row>
    <row r="118" spans="1:19" s="24" customFormat="1" ht="14">
      <c r="A118" s="20">
        <v>108</v>
      </c>
      <c r="B118" s="64"/>
      <c r="C118" s="21" t="s">
        <v>33</v>
      </c>
      <c r="D118" s="21">
        <v>6</v>
      </c>
      <c r="E118" s="22">
        <v>400</v>
      </c>
      <c r="F118" s="25">
        <f t="shared" si="27"/>
        <v>340</v>
      </c>
      <c r="G118" s="42">
        <f t="shared" si="24"/>
        <v>38.53564547206166</v>
      </c>
      <c r="H118" s="42">
        <f t="shared" si="30"/>
        <v>578.03468208092488</v>
      </c>
      <c r="I118" s="23">
        <f t="shared" si="28"/>
        <v>19.425428571428569</v>
      </c>
      <c r="J118" s="23">
        <f t="shared" si="31"/>
        <v>13.597799999999999</v>
      </c>
      <c r="K118" s="23">
        <v>21</v>
      </c>
      <c r="L118" s="23">
        <v>24</v>
      </c>
      <c r="M118" s="23">
        <v>20.5</v>
      </c>
      <c r="N118" s="23">
        <f t="shared" si="32"/>
        <v>21.833333333333332</v>
      </c>
      <c r="O118" s="23">
        <f t="shared" si="33"/>
        <v>1.4555555555555555</v>
      </c>
      <c r="P118" s="23">
        <f t="shared" si="29"/>
        <v>3.7771666666666662E-2</v>
      </c>
      <c r="Q118" s="59"/>
      <c r="R118" s="59"/>
      <c r="S118" s="59"/>
    </row>
    <row r="119" spans="1:19" s="24" customFormat="1" ht="14">
      <c r="A119" s="20">
        <v>109</v>
      </c>
      <c r="B119" s="63" t="str">
        <f>'[1]Ф46,Ф29'!$K$18</f>
        <v>ТП-82</v>
      </c>
      <c r="C119" s="21" t="s">
        <v>32</v>
      </c>
      <c r="D119" s="21">
        <v>6</v>
      </c>
      <c r="E119" s="22">
        <v>400</v>
      </c>
      <c r="F119" s="25">
        <f t="shared" si="27"/>
        <v>340</v>
      </c>
      <c r="G119" s="42">
        <f t="shared" si="24"/>
        <v>38.53564547206166</v>
      </c>
      <c r="H119" s="42">
        <f t="shared" si="30"/>
        <v>578.03468208092488</v>
      </c>
      <c r="I119" s="23">
        <f t="shared" si="28"/>
        <v>46.561714285714281</v>
      </c>
      <c r="J119" s="23">
        <f t="shared" si="31"/>
        <v>32.593200000000003</v>
      </c>
      <c r="K119" s="23">
        <v>54</v>
      </c>
      <c r="L119" s="23">
        <v>59</v>
      </c>
      <c r="M119" s="23">
        <v>44</v>
      </c>
      <c r="N119" s="23">
        <f t="shared" si="32"/>
        <v>52.333333333333336</v>
      </c>
      <c r="O119" s="23">
        <f t="shared" si="33"/>
        <v>3.4888888888888889</v>
      </c>
      <c r="P119" s="23">
        <f t="shared" si="29"/>
        <v>9.0536666666666668E-2</v>
      </c>
      <c r="Q119" s="58">
        <f>F119-(I119+I120)</f>
        <v>261.40857142857146</v>
      </c>
      <c r="R119" s="58">
        <f>F119-(J119+J120)</f>
        <v>284.98599999999999</v>
      </c>
      <c r="S119" s="58">
        <f>Q119/0.85</f>
        <v>307.53949579831936</v>
      </c>
    </row>
    <row r="120" spans="1:19" s="24" customFormat="1" ht="14">
      <c r="A120" s="20">
        <v>110</v>
      </c>
      <c r="B120" s="64"/>
      <c r="C120" s="21" t="s">
        <v>33</v>
      </c>
      <c r="D120" s="21">
        <v>6</v>
      </c>
      <c r="E120" s="22">
        <v>400</v>
      </c>
      <c r="F120" s="25">
        <f t="shared" si="27"/>
        <v>340</v>
      </c>
      <c r="G120" s="42">
        <f t="shared" si="24"/>
        <v>38.53564547206166</v>
      </c>
      <c r="H120" s="42">
        <f t="shared" si="30"/>
        <v>578.03468208092488</v>
      </c>
      <c r="I120" s="23">
        <f t="shared" si="28"/>
        <v>32.029714285714284</v>
      </c>
      <c r="J120" s="23">
        <f t="shared" si="31"/>
        <v>22.4208</v>
      </c>
      <c r="K120" s="23">
        <v>43</v>
      </c>
      <c r="L120" s="23">
        <v>32</v>
      </c>
      <c r="M120" s="23">
        <v>33</v>
      </c>
      <c r="N120" s="23">
        <f t="shared" si="32"/>
        <v>36</v>
      </c>
      <c r="O120" s="23">
        <f t="shared" si="33"/>
        <v>2.4</v>
      </c>
      <c r="P120" s="23">
        <f t="shared" si="29"/>
        <v>6.2279999999999995E-2</v>
      </c>
      <c r="Q120" s="59"/>
      <c r="R120" s="59"/>
      <c r="S120" s="59"/>
    </row>
    <row r="121" spans="1:19" s="24" customFormat="1" ht="14">
      <c r="A121" s="20">
        <v>111</v>
      </c>
      <c r="B121" s="63" t="str">
        <f>'[1]Ф46,Ф29'!$K$45</f>
        <v>ТП-51</v>
      </c>
      <c r="C121" s="21" t="s">
        <v>32</v>
      </c>
      <c r="D121" s="21">
        <v>6</v>
      </c>
      <c r="E121" s="22">
        <v>400</v>
      </c>
      <c r="F121" s="25">
        <f t="shared" si="27"/>
        <v>340</v>
      </c>
      <c r="G121" s="42">
        <f t="shared" si="24"/>
        <v>38.53564547206166</v>
      </c>
      <c r="H121" s="42">
        <f t="shared" si="30"/>
        <v>578.03468208092488</v>
      </c>
      <c r="I121" s="23">
        <f t="shared" si="28"/>
        <v>30.754457142857142</v>
      </c>
      <c r="J121" s="23">
        <f t="shared" si="31"/>
        <v>21.528120000000001</v>
      </c>
      <c r="K121" s="23">
        <v>31</v>
      </c>
      <c r="L121" s="23">
        <v>44</v>
      </c>
      <c r="M121" s="23">
        <v>28.7</v>
      </c>
      <c r="N121" s="23">
        <f t="shared" si="32"/>
        <v>34.56666666666667</v>
      </c>
      <c r="O121" s="23">
        <f t="shared" si="33"/>
        <v>2.3044444444444445</v>
      </c>
      <c r="P121" s="23">
        <f t="shared" si="29"/>
        <v>5.980033333333333E-2</v>
      </c>
      <c r="Q121" s="58">
        <f>F121-(I121+I122)</f>
        <v>275.43639999999999</v>
      </c>
      <c r="R121" s="58">
        <f>F121-(J121+J122)</f>
        <v>294.80547999999999</v>
      </c>
      <c r="S121" s="58">
        <f>Q121/0.85</f>
        <v>324.04282352941175</v>
      </c>
    </row>
    <row r="122" spans="1:19" s="24" customFormat="1" ht="14">
      <c r="A122" s="20">
        <v>112</v>
      </c>
      <c r="B122" s="64"/>
      <c r="C122" s="21" t="s">
        <v>33</v>
      </c>
      <c r="D122" s="21">
        <v>6</v>
      </c>
      <c r="E122" s="22">
        <v>400</v>
      </c>
      <c r="F122" s="25">
        <f t="shared" si="27"/>
        <v>340</v>
      </c>
      <c r="G122" s="42">
        <f t="shared" si="24"/>
        <v>38.53564547206166</v>
      </c>
      <c r="H122" s="42">
        <f t="shared" si="30"/>
        <v>578.03468208092488</v>
      </c>
      <c r="I122" s="23">
        <f t="shared" si="28"/>
        <v>33.809142857142852</v>
      </c>
      <c r="J122" s="23">
        <f t="shared" si="31"/>
        <v>23.666399999999999</v>
      </c>
      <c r="K122" s="23">
        <v>36</v>
      </c>
      <c r="L122" s="23">
        <v>37</v>
      </c>
      <c r="M122" s="23">
        <v>41</v>
      </c>
      <c r="N122" s="23">
        <f t="shared" si="32"/>
        <v>38</v>
      </c>
      <c r="O122" s="23">
        <f t="shared" si="33"/>
        <v>2.5333333333333332</v>
      </c>
      <c r="P122" s="23">
        <f t="shared" si="29"/>
        <v>6.5739999999999993E-2</v>
      </c>
      <c r="Q122" s="59"/>
      <c r="R122" s="59"/>
      <c r="S122" s="59"/>
    </row>
    <row r="123" spans="1:19" s="24" customFormat="1" ht="14">
      <c r="A123" s="20">
        <v>113</v>
      </c>
      <c r="B123" s="30" t="str">
        <f>'[1]Ф46,Ф29'!$K$58</f>
        <v>КТП-55</v>
      </c>
      <c r="C123" s="21" t="s">
        <v>29</v>
      </c>
      <c r="D123" s="21">
        <v>6</v>
      </c>
      <c r="E123" s="22">
        <v>630</v>
      </c>
      <c r="F123" s="25">
        <f t="shared" si="27"/>
        <v>535.5</v>
      </c>
      <c r="G123" s="42">
        <v>60.621000000000002</v>
      </c>
      <c r="H123" s="42">
        <f t="shared" si="30"/>
        <v>909.31500000000005</v>
      </c>
      <c r="I123" s="23">
        <f t="shared" si="28"/>
        <v>25.000971428571425</v>
      </c>
      <c r="J123" s="23">
        <f t="shared" si="31"/>
        <v>17.500679999999999</v>
      </c>
      <c r="K123" s="23">
        <v>29</v>
      </c>
      <c r="L123" s="23">
        <v>32</v>
      </c>
      <c r="M123" s="23">
        <v>23.3</v>
      </c>
      <c r="N123" s="23">
        <f t="shared" si="32"/>
        <v>28.099999999999998</v>
      </c>
      <c r="O123" s="23">
        <f t="shared" si="33"/>
        <v>1.8733333333333333</v>
      </c>
      <c r="P123" s="23">
        <f t="shared" si="29"/>
        <v>3.0902382562698293E-2</v>
      </c>
      <c r="Q123" s="3">
        <f>F123-I123</f>
        <v>510.4990285714286</v>
      </c>
      <c r="R123" s="3">
        <f>F123-J123</f>
        <v>517.99932000000001</v>
      </c>
      <c r="S123" s="3">
        <f t="shared" ref="S123:S129" si="34">Q123/0.85</f>
        <v>600.58709243697479</v>
      </c>
    </row>
    <row r="124" spans="1:19" s="24" customFormat="1" ht="14">
      <c r="A124" s="20">
        <v>114</v>
      </c>
      <c r="B124" s="63" t="str">
        <f>'[1]Ф46,Ф29'!$K$65</f>
        <v>ТП-64</v>
      </c>
      <c r="C124" s="21" t="s">
        <v>32</v>
      </c>
      <c r="D124" s="21">
        <v>6</v>
      </c>
      <c r="E124" s="22">
        <v>400</v>
      </c>
      <c r="F124" s="25">
        <f>E124*0.85</f>
        <v>340</v>
      </c>
      <c r="G124" s="42">
        <f>E124/(1.73*D124)</f>
        <v>38.53564547206166</v>
      </c>
      <c r="H124" s="42">
        <f t="shared" si="30"/>
        <v>578.03468208092488</v>
      </c>
      <c r="I124" s="23">
        <f t="shared" si="28"/>
        <v>2.669142857142857</v>
      </c>
      <c r="J124" s="23">
        <f t="shared" si="31"/>
        <v>1.8684000000000001</v>
      </c>
      <c r="K124" s="23">
        <v>5</v>
      </c>
      <c r="L124" s="23">
        <v>2</v>
      </c>
      <c r="M124" s="23">
        <v>2</v>
      </c>
      <c r="N124" s="23">
        <f t="shared" si="32"/>
        <v>3</v>
      </c>
      <c r="O124" s="23">
        <f t="shared" si="33"/>
        <v>0.2</v>
      </c>
      <c r="P124" s="23">
        <f t="shared" si="29"/>
        <v>5.1900000000000002E-3</v>
      </c>
      <c r="Q124" s="58">
        <f>F124-(I124+I125)</f>
        <v>331.10285714285715</v>
      </c>
      <c r="R124" s="58">
        <f>F124-(J124+J125)</f>
        <v>333.77199999999999</v>
      </c>
      <c r="S124" s="58">
        <f t="shared" si="34"/>
        <v>389.53277310924369</v>
      </c>
    </row>
    <row r="125" spans="1:19" s="24" customFormat="1" ht="14">
      <c r="A125" s="20">
        <v>115</v>
      </c>
      <c r="B125" s="64"/>
      <c r="C125" s="21" t="s">
        <v>33</v>
      </c>
      <c r="D125" s="21">
        <v>6</v>
      </c>
      <c r="E125" s="22">
        <v>400</v>
      </c>
      <c r="F125" s="25">
        <f t="shared" si="27"/>
        <v>340</v>
      </c>
      <c r="G125" s="42">
        <f t="shared" si="24"/>
        <v>38.53564547206166</v>
      </c>
      <c r="H125" s="42">
        <f t="shared" si="30"/>
        <v>578.03468208092488</v>
      </c>
      <c r="I125" s="23">
        <f t="shared" si="28"/>
        <v>6.2279999999999998</v>
      </c>
      <c r="J125" s="23">
        <f t="shared" si="31"/>
        <v>4.3596000000000004</v>
      </c>
      <c r="K125" s="23">
        <v>9</v>
      </c>
      <c r="L125" s="23">
        <v>8</v>
      </c>
      <c r="M125" s="23">
        <v>4</v>
      </c>
      <c r="N125" s="23">
        <f t="shared" si="32"/>
        <v>7</v>
      </c>
      <c r="O125" s="23">
        <f t="shared" si="33"/>
        <v>0.46666666666666667</v>
      </c>
      <c r="P125" s="23">
        <f t="shared" si="29"/>
        <v>1.2109999999999999E-2</v>
      </c>
      <c r="Q125" s="59"/>
      <c r="R125" s="59"/>
      <c r="S125" s="59"/>
    </row>
    <row r="126" spans="1:19" s="24" customFormat="1" ht="14">
      <c r="A126" s="20">
        <v>116</v>
      </c>
      <c r="B126" s="21" t="str">
        <f>'[1]Ф46,Ф29'!$K$72</f>
        <v>КТП-18</v>
      </c>
      <c r="C126" s="21" t="s">
        <v>29</v>
      </c>
      <c r="D126" s="21">
        <v>6</v>
      </c>
      <c r="E126" s="22">
        <v>400</v>
      </c>
      <c r="F126" s="25">
        <f t="shared" si="27"/>
        <v>340</v>
      </c>
      <c r="G126" s="42">
        <f t="shared" si="24"/>
        <v>38.53564547206166</v>
      </c>
      <c r="H126" s="42">
        <f t="shared" si="30"/>
        <v>578.03468208092488</v>
      </c>
      <c r="I126" s="23">
        <f t="shared" si="28"/>
        <v>16.311428571428568</v>
      </c>
      <c r="J126" s="23">
        <f t="shared" si="31"/>
        <v>11.417999999999999</v>
      </c>
      <c r="K126" s="23">
        <v>19</v>
      </c>
      <c r="L126" s="23">
        <v>17</v>
      </c>
      <c r="M126" s="23">
        <v>19</v>
      </c>
      <c r="N126" s="23">
        <f t="shared" si="32"/>
        <v>18.333333333333332</v>
      </c>
      <c r="O126" s="23">
        <f t="shared" si="33"/>
        <v>1.2222222222222221</v>
      </c>
      <c r="P126" s="23">
        <f t="shared" si="29"/>
        <v>3.1716666666666664E-2</v>
      </c>
      <c r="Q126" s="3">
        <f>F126-I126</f>
        <v>323.68857142857144</v>
      </c>
      <c r="R126" s="3">
        <f>F126-J126</f>
        <v>328.58199999999999</v>
      </c>
      <c r="S126" s="3">
        <f t="shared" si="34"/>
        <v>380.81008403361346</v>
      </c>
    </row>
    <row r="127" spans="1:19" s="24" customFormat="1" ht="14">
      <c r="A127" s="20">
        <v>117</v>
      </c>
      <c r="B127" s="21" t="str">
        <f>'[1]Ф46,Ф29'!$K$78</f>
        <v>КТП-20</v>
      </c>
      <c r="C127" s="21" t="s">
        <v>29</v>
      </c>
      <c r="D127" s="21">
        <v>6</v>
      </c>
      <c r="E127" s="22">
        <v>630</v>
      </c>
      <c r="F127" s="25">
        <f t="shared" si="27"/>
        <v>535.5</v>
      </c>
      <c r="G127" s="42">
        <v>60.621000000000002</v>
      </c>
      <c r="H127" s="42">
        <f t="shared" si="30"/>
        <v>909.31500000000005</v>
      </c>
      <c r="I127" s="23">
        <f t="shared" si="28"/>
        <v>15.125142857142857</v>
      </c>
      <c r="J127" s="23">
        <f t="shared" si="31"/>
        <v>10.5876</v>
      </c>
      <c r="K127" s="23">
        <v>17</v>
      </c>
      <c r="L127" s="23">
        <v>12.5</v>
      </c>
      <c r="M127" s="23">
        <v>21.5</v>
      </c>
      <c r="N127" s="23">
        <f t="shared" si="32"/>
        <v>17</v>
      </c>
      <c r="O127" s="23">
        <f t="shared" si="33"/>
        <v>1.1333333333333333</v>
      </c>
      <c r="P127" s="23">
        <f t="shared" si="29"/>
        <v>1.8695391585974056E-2</v>
      </c>
      <c r="Q127" s="3">
        <f>F127-I127</f>
        <v>520.37485714285719</v>
      </c>
      <c r="R127" s="3">
        <f>F127-J127</f>
        <v>524.91240000000005</v>
      </c>
      <c r="S127" s="3">
        <f t="shared" si="34"/>
        <v>612.20571428571441</v>
      </c>
    </row>
    <row r="128" spans="1:19" s="24" customFormat="1" ht="14">
      <c r="A128" s="20">
        <v>118</v>
      </c>
      <c r="B128" s="21" t="str">
        <f>'[1]Ф46,Ф29'!$K$89</f>
        <v>ТП-56</v>
      </c>
      <c r="C128" s="21" t="s">
        <v>29</v>
      </c>
      <c r="D128" s="21">
        <v>6</v>
      </c>
      <c r="E128" s="22">
        <v>630</v>
      </c>
      <c r="F128" s="25">
        <f t="shared" si="27"/>
        <v>535.5</v>
      </c>
      <c r="G128" s="42">
        <v>60.621000000000002</v>
      </c>
      <c r="H128" s="42">
        <f t="shared" si="30"/>
        <v>909.31500000000005</v>
      </c>
      <c r="I128" s="23">
        <f t="shared" si="28"/>
        <v>146.95114285714283</v>
      </c>
      <c r="J128" s="23">
        <f t="shared" si="31"/>
        <v>102.86579999999999</v>
      </c>
      <c r="K128" s="23">
        <v>168</v>
      </c>
      <c r="L128" s="23">
        <v>168.5</v>
      </c>
      <c r="M128" s="23">
        <v>159</v>
      </c>
      <c r="N128" s="23">
        <f t="shared" si="32"/>
        <v>165.16666666666666</v>
      </c>
      <c r="O128" s="23">
        <f t="shared" si="33"/>
        <v>11.011111111111111</v>
      </c>
      <c r="P128" s="23">
        <f t="shared" si="29"/>
        <v>0.18163855942843421</v>
      </c>
      <c r="Q128" s="3">
        <f>F128-I128</f>
        <v>388.54885714285717</v>
      </c>
      <c r="R128" s="3">
        <f>F128-J128</f>
        <v>432.63420000000002</v>
      </c>
      <c r="S128" s="3">
        <f t="shared" si="34"/>
        <v>457.11630252100844</v>
      </c>
    </row>
    <row r="129" spans="1:19" s="24" customFormat="1" ht="13.5" customHeight="1">
      <c r="A129" s="20">
        <v>119</v>
      </c>
      <c r="B129" s="63" t="str">
        <f>'[1]Ф46,Ф29'!$K$100</f>
        <v>ТП-45</v>
      </c>
      <c r="C129" s="21" t="s">
        <v>32</v>
      </c>
      <c r="D129" s="21">
        <v>6</v>
      </c>
      <c r="E129" s="22">
        <v>630</v>
      </c>
      <c r="F129" s="25">
        <f t="shared" si="27"/>
        <v>535.5</v>
      </c>
      <c r="G129" s="42">
        <f t="shared" si="24"/>
        <v>60.693641618497118</v>
      </c>
      <c r="H129" s="42">
        <f t="shared" si="30"/>
        <v>910.40462427745672</v>
      </c>
      <c r="I129" s="23">
        <f t="shared" si="28"/>
        <v>62.873142857142852</v>
      </c>
      <c r="J129" s="23">
        <f t="shared" si="31"/>
        <v>44.011200000000002</v>
      </c>
      <c r="K129" s="23">
        <v>75</v>
      </c>
      <c r="L129" s="23">
        <v>69</v>
      </c>
      <c r="M129" s="23">
        <v>68</v>
      </c>
      <c r="N129" s="23">
        <f t="shared" si="32"/>
        <v>70.666666666666671</v>
      </c>
      <c r="O129" s="23">
        <f t="shared" si="33"/>
        <v>4.7111111111111112</v>
      </c>
      <c r="P129" s="23">
        <f t="shared" si="29"/>
        <v>7.7621164021164007E-2</v>
      </c>
      <c r="Q129" s="58">
        <f>F130-(I129+I130)</f>
        <v>207.72914285714285</v>
      </c>
      <c r="R129" s="58">
        <f>F130-(J129+J130)</f>
        <v>247.41039999999998</v>
      </c>
      <c r="S129" s="58">
        <f t="shared" si="34"/>
        <v>244.3872268907563</v>
      </c>
    </row>
    <row r="130" spans="1:19" s="24" customFormat="1" ht="13.5" customHeight="1">
      <c r="A130" s="20">
        <v>120</v>
      </c>
      <c r="B130" s="64"/>
      <c r="C130" s="21" t="s">
        <v>33</v>
      </c>
      <c r="D130" s="21">
        <v>6</v>
      </c>
      <c r="E130" s="22">
        <v>400</v>
      </c>
      <c r="F130" s="25">
        <f t="shared" si="27"/>
        <v>340</v>
      </c>
      <c r="G130" s="42">
        <f t="shared" si="24"/>
        <v>38.53564547206166</v>
      </c>
      <c r="H130" s="42">
        <f t="shared" si="30"/>
        <v>578.03468208092488</v>
      </c>
      <c r="I130" s="23">
        <f t="shared" si="28"/>
        <v>69.397714285714287</v>
      </c>
      <c r="J130" s="23">
        <f t="shared" si="31"/>
        <v>48.578400000000002</v>
      </c>
      <c r="K130" s="23">
        <v>67</v>
      </c>
      <c r="L130" s="23">
        <v>84</v>
      </c>
      <c r="M130" s="23">
        <v>83</v>
      </c>
      <c r="N130" s="23">
        <f t="shared" si="32"/>
        <v>78</v>
      </c>
      <c r="O130" s="23">
        <f t="shared" si="33"/>
        <v>5.2</v>
      </c>
      <c r="P130" s="23">
        <f t="shared" si="29"/>
        <v>0.13494</v>
      </c>
      <c r="Q130" s="59"/>
      <c r="R130" s="59"/>
      <c r="S130" s="59"/>
    </row>
    <row r="131" spans="1:19" s="24" customFormat="1" ht="13.5" customHeight="1">
      <c r="A131" s="20">
        <v>121</v>
      </c>
      <c r="B131" s="21" t="str">
        <f>'[1]Ф10,11'!$A$11</f>
        <v>КТП- 90</v>
      </c>
      <c r="C131" s="21" t="s">
        <v>29</v>
      </c>
      <c r="D131" s="21">
        <v>6</v>
      </c>
      <c r="E131" s="22">
        <v>160</v>
      </c>
      <c r="F131" s="25">
        <f t="shared" si="27"/>
        <v>136</v>
      </c>
      <c r="G131" s="42">
        <f t="shared" si="24"/>
        <v>15.414258188824665</v>
      </c>
      <c r="H131" s="42">
        <f t="shared" si="30"/>
        <v>231.21387283236996</v>
      </c>
      <c r="I131" s="23">
        <f t="shared" si="28"/>
        <v>10.676571428571428</v>
      </c>
      <c r="J131" s="23">
        <f t="shared" si="31"/>
        <v>7.4736000000000002</v>
      </c>
      <c r="K131" s="23">
        <v>12</v>
      </c>
      <c r="L131" s="23">
        <v>12</v>
      </c>
      <c r="M131" s="23">
        <v>12</v>
      </c>
      <c r="N131" s="23">
        <f t="shared" si="32"/>
        <v>12</v>
      </c>
      <c r="O131" s="23">
        <f t="shared" si="33"/>
        <v>0.8</v>
      </c>
      <c r="P131" s="23">
        <f t="shared" si="29"/>
        <v>5.1899999999999995E-2</v>
      </c>
      <c r="Q131" s="3">
        <f>F131-I131</f>
        <v>125.32342857142856</v>
      </c>
      <c r="R131" s="3">
        <f>F131-J131</f>
        <v>128.5264</v>
      </c>
      <c r="S131" s="3">
        <f>Q131/0.85</f>
        <v>147.43932773109242</v>
      </c>
    </row>
    <row r="132" spans="1:19" s="24" customFormat="1" ht="14">
      <c r="A132" s="20">
        <v>122</v>
      </c>
      <c r="B132" s="21" t="str">
        <f>'[1]Ф10,11'!$A$22</f>
        <v>КТП-88</v>
      </c>
      <c r="C132" s="21" t="s">
        <v>29</v>
      </c>
      <c r="D132" s="21">
        <v>6</v>
      </c>
      <c r="E132" s="22">
        <v>160</v>
      </c>
      <c r="F132" s="25">
        <f t="shared" si="27"/>
        <v>136</v>
      </c>
      <c r="G132" s="42">
        <f t="shared" si="24"/>
        <v>15.414258188824665</v>
      </c>
      <c r="H132" s="42">
        <f t="shared" si="30"/>
        <v>231.21387283236996</v>
      </c>
      <c r="I132" s="23">
        <f t="shared" si="28"/>
        <v>22.539428571428569</v>
      </c>
      <c r="J132" s="23">
        <f t="shared" si="31"/>
        <v>15.7776</v>
      </c>
      <c r="K132" s="23">
        <v>21</v>
      </c>
      <c r="L132" s="23">
        <v>20</v>
      </c>
      <c r="M132" s="23">
        <v>35</v>
      </c>
      <c r="N132" s="23">
        <f t="shared" si="32"/>
        <v>25.333333333333332</v>
      </c>
      <c r="O132" s="23">
        <f t="shared" si="33"/>
        <v>1.6888888888888889</v>
      </c>
      <c r="P132" s="23">
        <f t="shared" si="29"/>
        <v>0.10956666666666666</v>
      </c>
      <c r="Q132" s="3">
        <f>F132-I132</f>
        <v>113.46057142857143</v>
      </c>
      <c r="R132" s="3">
        <f>F132-J132</f>
        <v>120.22239999999999</v>
      </c>
      <c r="S132" s="3">
        <f>Q132/0.85</f>
        <v>133.48302521008404</v>
      </c>
    </row>
    <row r="133" spans="1:19" s="24" customFormat="1" ht="14">
      <c r="A133" s="20">
        <v>123</v>
      </c>
      <c r="B133" s="21" t="s">
        <v>28</v>
      </c>
      <c r="C133" s="21" t="s">
        <v>29</v>
      </c>
      <c r="D133" s="21">
        <v>6</v>
      </c>
      <c r="E133" s="22">
        <v>400</v>
      </c>
      <c r="F133" s="25">
        <f t="shared" si="27"/>
        <v>340</v>
      </c>
      <c r="G133" s="42">
        <f t="shared" si="24"/>
        <v>38.53564547206166</v>
      </c>
      <c r="H133" s="42">
        <f t="shared" si="30"/>
        <v>578.03468208092488</v>
      </c>
      <c r="I133" s="23">
        <f t="shared" si="28"/>
        <v>13.493999999999998</v>
      </c>
      <c r="J133" s="23">
        <f t="shared" si="31"/>
        <v>9.4458000000000002</v>
      </c>
      <c r="K133" s="23">
        <v>13</v>
      </c>
      <c r="L133" s="23">
        <v>18.5</v>
      </c>
      <c r="M133" s="23">
        <v>14</v>
      </c>
      <c r="N133" s="23">
        <f t="shared" si="32"/>
        <v>15.166666666666666</v>
      </c>
      <c r="O133" s="23">
        <f t="shared" si="33"/>
        <v>1.0111111111111111</v>
      </c>
      <c r="P133" s="23">
        <f t="shared" si="29"/>
        <v>2.6238333333333329E-2</v>
      </c>
      <c r="Q133" s="3">
        <f>F133-I133</f>
        <v>326.50600000000003</v>
      </c>
      <c r="R133" s="3">
        <f>F133-J133</f>
        <v>330.55419999999998</v>
      </c>
      <c r="S133" s="3">
        <f>Q133/0.85</f>
        <v>384.124705882353</v>
      </c>
    </row>
    <row r="134" spans="1:19" s="24" customFormat="1" ht="14">
      <c r="A134" s="20">
        <v>124</v>
      </c>
      <c r="B134" s="21" t="str">
        <f>'[1]Ф10,11'!$L$4</f>
        <v>КТП-89</v>
      </c>
      <c r="C134" s="21" t="s">
        <v>29</v>
      </c>
      <c r="D134" s="21">
        <v>6</v>
      </c>
      <c r="E134" s="22">
        <v>160</v>
      </c>
      <c r="F134" s="25">
        <f t="shared" si="27"/>
        <v>136</v>
      </c>
      <c r="G134" s="42">
        <f t="shared" si="24"/>
        <v>15.414258188824665</v>
      </c>
      <c r="H134" s="42">
        <f t="shared" si="30"/>
        <v>231.21387283236996</v>
      </c>
      <c r="I134" s="23">
        <f t="shared" si="28"/>
        <v>23.132571428571428</v>
      </c>
      <c r="J134" s="23">
        <f t="shared" si="31"/>
        <v>16.192800000000002</v>
      </c>
      <c r="K134" s="23">
        <v>25</v>
      </c>
      <c r="L134" s="23">
        <v>28</v>
      </c>
      <c r="M134" s="23">
        <v>25</v>
      </c>
      <c r="N134" s="23">
        <f t="shared" si="32"/>
        <v>26</v>
      </c>
      <c r="O134" s="23">
        <f t="shared" si="33"/>
        <v>1.7333333333333334</v>
      </c>
      <c r="P134" s="23">
        <f t="shared" si="29"/>
        <v>0.11244999999999999</v>
      </c>
      <c r="Q134" s="3">
        <f>F134-I134</f>
        <v>112.86742857142858</v>
      </c>
      <c r="R134" s="3">
        <f>F134-J134</f>
        <v>119.80719999999999</v>
      </c>
      <c r="S134" s="3">
        <f>Q134/0.85</f>
        <v>132.78521008403362</v>
      </c>
    </row>
    <row r="135" spans="1:19" s="18" customFormat="1" ht="19.5" customHeight="1">
      <c r="J135" s="43"/>
      <c r="K135" s="32"/>
      <c r="L135" s="32"/>
      <c r="M135" s="32"/>
      <c r="N135" s="32"/>
      <c r="O135" s="32"/>
      <c r="P135" s="32"/>
      <c r="Q135" s="31"/>
      <c r="R135" s="31"/>
      <c r="S135" s="31"/>
    </row>
    <row r="136" spans="1:19" s="18" customFormat="1" ht="13.5" customHeight="1">
      <c r="A136" s="65" t="s">
        <v>54</v>
      </c>
      <c r="B136" s="66"/>
      <c r="C136" s="66"/>
      <c r="D136" s="66"/>
      <c r="E136" s="66"/>
      <c r="F136" s="67" t="s">
        <v>55</v>
      </c>
      <c r="G136" s="67"/>
      <c r="H136" s="67"/>
      <c r="I136" s="67"/>
      <c r="J136" s="32"/>
      <c r="K136" s="32"/>
      <c r="L136" s="32"/>
      <c r="M136" s="32"/>
      <c r="N136" s="32"/>
      <c r="O136" s="32"/>
      <c r="P136" s="32"/>
      <c r="Q136" s="31"/>
      <c r="R136" s="31"/>
      <c r="S136" s="31"/>
    </row>
    <row r="150" spans="6:6">
      <c r="F150" s="35"/>
    </row>
    <row r="151" spans="6:6">
      <c r="F151" s="35"/>
    </row>
    <row r="152" spans="6:6">
      <c r="F152" s="35"/>
    </row>
    <row r="153" spans="6:6">
      <c r="F153" s="35"/>
    </row>
    <row r="154" spans="6:6">
      <c r="F154" s="35"/>
    </row>
    <row r="155" spans="6:6">
      <c r="F155" s="35"/>
    </row>
    <row r="156" spans="6:6">
      <c r="F156" s="35"/>
    </row>
    <row r="157" spans="6:6">
      <c r="F157" s="35"/>
    </row>
    <row r="158" spans="6:6">
      <c r="F158" s="35"/>
    </row>
    <row r="159" spans="6:6">
      <c r="F159" s="35"/>
    </row>
    <row r="160" spans="6:6">
      <c r="F160" s="35"/>
    </row>
    <row r="161" spans="6:6">
      <c r="F161" s="35"/>
    </row>
    <row r="162" spans="6:6">
      <c r="F162" s="35"/>
    </row>
    <row r="163" spans="6:6">
      <c r="F163" s="35"/>
    </row>
    <row r="164" spans="6:6">
      <c r="F164" s="35"/>
    </row>
    <row r="165" spans="6:6">
      <c r="F165" s="35"/>
    </row>
    <row r="166" spans="6:6">
      <c r="F166" s="35"/>
    </row>
    <row r="167" spans="6:6">
      <c r="F167" s="35"/>
    </row>
    <row r="168" spans="6:6">
      <c r="F168" s="35"/>
    </row>
    <row r="169" spans="6:6">
      <c r="F169" s="35"/>
    </row>
    <row r="170" spans="6:6">
      <c r="F170" s="35"/>
    </row>
    <row r="171" spans="6:6">
      <c r="F171" s="35"/>
    </row>
    <row r="172" spans="6:6">
      <c r="F172" s="35"/>
    </row>
    <row r="173" spans="6:6">
      <c r="F173" s="35"/>
    </row>
    <row r="174" spans="6:6">
      <c r="F174" s="35"/>
    </row>
    <row r="175" spans="6:6">
      <c r="F175" s="35"/>
    </row>
    <row r="176" spans="6:6">
      <c r="F176" s="35"/>
    </row>
    <row r="177" spans="6:6">
      <c r="F177" s="35"/>
    </row>
    <row r="178" spans="6:6">
      <c r="F178" s="35"/>
    </row>
    <row r="179" spans="6:6">
      <c r="F179" s="35"/>
    </row>
    <row r="180" spans="6:6">
      <c r="F180" s="35"/>
    </row>
    <row r="181" spans="6:6">
      <c r="F181" s="35"/>
    </row>
    <row r="182" spans="6:6">
      <c r="F182" s="35"/>
    </row>
    <row r="183" spans="6:6">
      <c r="F183" s="35"/>
    </row>
    <row r="184" spans="6:6">
      <c r="F184" s="35"/>
    </row>
    <row r="185" spans="6:6">
      <c r="F185" s="35"/>
    </row>
    <row r="186" spans="6:6">
      <c r="F186" s="35"/>
    </row>
    <row r="187" spans="6:6">
      <c r="F187" s="35"/>
    </row>
    <row r="188" spans="6:6">
      <c r="F188" s="35"/>
    </row>
    <row r="189" spans="6:6">
      <c r="F189" s="35"/>
    </row>
    <row r="190" spans="6:6">
      <c r="F190" s="35"/>
    </row>
    <row r="191" spans="6:6">
      <c r="F191" s="35"/>
    </row>
    <row r="192" spans="6:6">
      <c r="F192" s="35"/>
    </row>
    <row r="193" spans="6:6">
      <c r="F193" s="35"/>
    </row>
    <row r="194" spans="6:6">
      <c r="F194" s="35"/>
    </row>
    <row r="195" spans="6:6">
      <c r="F195" s="35"/>
    </row>
    <row r="196" spans="6:6">
      <c r="F196" s="35"/>
    </row>
    <row r="197" spans="6:6">
      <c r="F197" s="35"/>
    </row>
    <row r="198" spans="6:6">
      <c r="F198" s="35"/>
    </row>
    <row r="199" spans="6:6">
      <c r="F199" s="35"/>
    </row>
    <row r="200" spans="6:6">
      <c r="F200" s="35"/>
    </row>
    <row r="201" spans="6:6">
      <c r="F201" s="35"/>
    </row>
    <row r="202" spans="6:6">
      <c r="F202" s="35"/>
    </row>
    <row r="203" spans="6:6">
      <c r="F203" s="35"/>
    </row>
    <row r="204" spans="6:6">
      <c r="F204" s="35"/>
    </row>
    <row r="205" spans="6:6">
      <c r="F205" s="35"/>
    </row>
    <row r="206" spans="6:6">
      <c r="F206" s="35"/>
    </row>
    <row r="207" spans="6:6">
      <c r="F207" s="35"/>
    </row>
    <row r="208" spans="6:6">
      <c r="F208" s="35"/>
    </row>
    <row r="209" spans="6:6">
      <c r="F209" s="35"/>
    </row>
    <row r="210" spans="6:6">
      <c r="F210" s="35"/>
    </row>
    <row r="211" spans="6:6">
      <c r="F211" s="35"/>
    </row>
    <row r="212" spans="6:6">
      <c r="F212" s="35"/>
    </row>
    <row r="213" spans="6:6">
      <c r="F213" s="35"/>
    </row>
    <row r="214" spans="6:6">
      <c r="F214" s="35"/>
    </row>
    <row r="215" spans="6:6">
      <c r="F215" s="35"/>
    </row>
    <row r="216" spans="6:6">
      <c r="F216" s="35"/>
    </row>
    <row r="217" spans="6:6">
      <c r="F217" s="35"/>
    </row>
    <row r="218" spans="6:6">
      <c r="F218" s="35"/>
    </row>
    <row r="219" spans="6:6">
      <c r="F219" s="35"/>
    </row>
    <row r="220" spans="6:6">
      <c r="F220" s="35"/>
    </row>
    <row r="221" spans="6:6">
      <c r="F221" s="35"/>
    </row>
    <row r="222" spans="6:6">
      <c r="F222" s="35"/>
    </row>
    <row r="223" spans="6:6">
      <c r="F223" s="35"/>
    </row>
    <row r="224" spans="6:6">
      <c r="F224" s="35"/>
    </row>
    <row r="225" spans="6:6">
      <c r="F225" s="35"/>
    </row>
    <row r="226" spans="6:6">
      <c r="F226" s="35"/>
    </row>
    <row r="227" spans="6:6">
      <c r="F227" s="35"/>
    </row>
    <row r="228" spans="6:6">
      <c r="F228" s="35"/>
    </row>
    <row r="229" spans="6:6">
      <c r="F229" s="35"/>
    </row>
    <row r="230" spans="6:6">
      <c r="F230" s="35"/>
    </row>
    <row r="231" spans="6:6">
      <c r="F231" s="35"/>
    </row>
    <row r="232" spans="6:6">
      <c r="F232" s="35"/>
    </row>
    <row r="233" spans="6:6">
      <c r="F233" s="35"/>
    </row>
    <row r="234" spans="6:6">
      <c r="F234" s="35"/>
    </row>
    <row r="235" spans="6:6">
      <c r="F235" s="35"/>
    </row>
    <row r="236" spans="6:6">
      <c r="F236" s="35"/>
    </row>
    <row r="237" spans="6:6">
      <c r="F237" s="35"/>
    </row>
    <row r="238" spans="6:6">
      <c r="F238" s="35"/>
    </row>
    <row r="239" spans="6:6">
      <c r="F239" s="35"/>
    </row>
    <row r="240" spans="6:6">
      <c r="F240" s="35"/>
    </row>
    <row r="241" spans="6:6">
      <c r="F241" s="35"/>
    </row>
    <row r="242" spans="6:6">
      <c r="F242" s="35"/>
    </row>
    <row r="243" spans="6:6">
      <c r="F243" s="35"/>
    </row>
    <row r="244" spans="6:6">
      <c r="F244" s="35"/>
    </row>
    <row r="245" spans="6:6">
      <c r="F245" s="35"/>
    </row>
    <row r="246" spans="6:6">
      <c r="F246" s="35"/>
    </row>
    <row r="247" spans="6:6">
      <c r="F247" s="35"/>
    </row>
    <row r="248" spans="6:6">
      <c r="F248" s="35"/>
    </row>
    <row r="249" spans="6:6">
      <c r="F249" s="35"/>
    </row>
    <row r="250" spans="6:6">
      <c r="F250" s="35"/>
    </row>
    <row r="251" spans="6:6">
      <c r="F251" s="35"/>
    </row>
    <row r="252" spans="6:6">
      <c r="F252" s="35"/>
    </row>
    <row r="253" spans="6:6">
      <c r="F253" s="35"/>
    </row>
    <row r="254" spans="6:6">
      <c r="F254" s="35"/>
    </row>
    <row r="255" spans="6:6">
      <c r="F255" s="35"/>
    </row>
    <row r="256" spans="6:6">
      <c r="F256" s="35"/>
    </row>
    <row r="257" spans="6:6">
      <c r="F257" s="35"/>
    </row>
    <row r="258" spans="6:6">
      <c r="F258" s="35"/>
    </row>
    <row r="259" spans="6:6">
      <c r="F259" s="35"/>
    </row>
    <row r="260" spans="6:6">
      <c r="F260" s="35"/>
    </row>
    <row r="261" spans="6:6">
      <c r="F261" s="35"/>
    </row>
    <row r="262" spans="6:6">
      <c r="F262" s="35"/>
    </row>
    <row r="263" spans="6:6">
      <c r="F263" s="35"/>
    </row>
    <row r="264" spans="6:6">
      <c r="F264" s="35"/>
    </row>
    <row r="265" spans="6:6">
      <c r="F265" s="35"/>
    </row>
    <row r="266" spans="6:6">
      <c r="F266" s="35"/>
    </row>
    <row r="267" spans="6:6">
      <c r="F267" s="35"/>
    </row>
    <row r="268" spans="6:6">
      <c r="F268" s="35"/>
    </row>
    <row r="269" spans="6:6">
      <c r="F269" s="35"/>
    </row>
    <row r="270" spans="6:6">
      <c r="F270" s="35"/>
    </row>
    <row r="271" spans="6:6">
      <c r="F271" s="35"/>
    </row>
    <row r="272" spans="6:6">
      <c r="F272" s="35"/>
    </row>
    <row r="273" spans="6:6">
      <c r="F273" s="35"/>
    </row>
    <row r="274" spans="6:6">
      <c r="F274" s="35"/>
    </row>
    <row r="275" spans="6:6">
      <c r="F275" s="35"/>
    </row>
    <row r="276" spans="6:6">
      <c r="F276" s="35"/>
    </row>
    <row r="277" spans="6:6">
      <c r="F277" s="35"/>
    </row>
    <row r="278" spans="6:6">
      <c r="F278" s="35"/>
    </row>
    <row r="279" spans="6:6">
      <c r="F279" s="35"/>
    </row>
    <row r="280" spans="6:6">
      <c r="F280" s="35"/>
    </row>
    <row r="281" spans="6:6">
      <c r="F281" s="35"/>
    </row>
    <row r="282" spans="6:6">
      <c r="F282" s="35"/>
    </row>
    <row r="283" spans="6:6">
      <c r="F283" s="35"/>
    </row>
    <row r="284" spans="6:6">
      <c r="F284" s="35"/>
    </row>
    <row r="285" spans="6:6">
      <c r="F285" s="35"/>
    </row>
    <row r="286" spans="6:6">
      <c r="F286" s="35"/>
    </row>
    <row r="287" spans="6:6">
      <c r="F287" s="35"/>
    </row>
    <row r="288" spans="6:6">
      <c r="F288" s="35"/>
    </row>
    <row r="289" spans="6:6">
      <c r="F289" s="35"/>
    </row>
    <row r="290" spans="6:6">
      <c r="F290" s="35"/>
    </row>
    <row r="291" spans="6:6">
      <c r="F291" s="35"/>
    </row>
    <row r="292" spans="6:6">
      <c r="F292" s="35"/>
    </row>
    <row r="293" spans="6:6">
      <c r="F293" s="35"/>
    </row>
    <row r="294" spans="6:6">
      <c r="F294" s="35"/>
    </row>
    <row r="295" spans="6:6">
      <c r="F295" s="35"/>
    </row>
    <row r="296" spans="6:6">
      <c r="F296" s="35"/>
    </row>
    <row r="297" spans="6:6">
      <c r="F297" s="35"/>
    </row>
    <row r="298" spans="6:6">
      <c r="F298" s="35"/>
    </row>
    <row r="299" spans="6:6">
      <c r="F299" s="35"/>
    </row>
    <row r="300" spans="6:6">
      <c r="F300" s="35"/>
    </row>
    <row r="301" spans="6:6">
      <c r="F301" s="35"/>
    </row>
    <row r="302" spans="6:6">
      <c r="F302" s="35"/>
    </row>
    <row r="303" spans="6:6">
      <c r="F303" s="35"/>
    </row>
    <row r="304" spans="6:6">
      <c r="F304" s="35"/>
    </row>
    <row r="305" spans="6:6">
      <c r="F305" s="35"/>
    </row>
    <row r="306" spans="6:6">
      <c r="F306" s="35"/>
    </row>
    <row r="307" spans="6:6">
      <c r="F307" s="35"/>
    </row>
    <row r="308" spans="6:6">
      <c r="F308" s="35"/>
    </row>
    <row r="309" spans="6:6">
      <c r="F309" s="35"/>
    </row>
    <row r="310" spans="6:6">
      <c r="F310" s="35"/>
    </row>
    <row r="311" spans="6:6">
      <c r="F311" s="35"/>
    </row>
    <row r="312" spans="6:6">
      <c r="F312" s="35"/>
    </row>
    <row r="313" spans="6:6">
      <c r="F313" s="35"/>
    </row>
    <row r="314" spans="6:6">
      <c r="F314" s="35"/>
    </row>
    <row r="315" spans="6:6">
      <c r="F315" s="35"/>
    </row>
    <row r="316" spans="6:6">
      <c r="F316" s="35"/>
    </row>
    <row r="317" spans="6:6">
      <c r="F317" s="35"/>
    </row>
    <row r="318" spans="6:6">
      <c r="F318" s="35"/>
    </row>
    <row r="319" spans="6:6">
      <c r="F319" s="35"/>
    </row>
    <row r="320" spans="6:6">
      <c r="F320" s="35"/>
    </row>
    <row r="321" spans="6:6">
      <c r="F321" s="35"/>
    </row>
    <row r="322" spans="6:6">
      <c r="F322" s="35"/>
    </row>
    <row r="323" spans="6:6">
      <c r="F323" s="35"/>
    </row>
    <row r="324" spans="6:6">
      <c r="F324" s="35"/>
    </row>
    <row r="325" spans="6:6">
      <c r="F325" s="35"/>
    </row>
    <row r="326" spans="6:6">
      <c r="F326" s="35"/>
    </row>
    <row r="327" spans="6:6">
      <c r="F327" s="35"/>
    </row>
    <row r="328" spans="6:6">
      <c r="F328" s="35"/>
    </row>
    <row r="329" spans="6:6">
      <c r="F329" s="35"/>
    </row>
    <row r="330" spans="6:6">
      <c r="F330" s="35"/>
    </row>
    <row r="331" spans="6:6">
      <c r="F331" s="35"/>
    </row>
    <row r="332" spans="6:6">
      <c r="F332" s="35"/>
    </row>
    <row r="333" spans="6:6">
      <c r="F333" s="35"/>
    </row>
    <row r="334" spans="6:6">
      <c r="F334" s="35"/>
    </row>
    <row r="335" spans="6:6">
      <c r="F335" s="35"/>
    </row>
    <row r="336" spans="6:6">
      <c r="F336" s="35"/>
    </row>
    <row r="337" spans="6:6">
      <c r="F337" s="35"/>
    </row>
    <row r="338" spans="6:6">
      <c r="F338" s="35"/>
    </row>
    <row r="339" spans="6:6">
      <c r="F339" s="35"/>
    </row>
    <row r="340" spans="6:6">
      <c r="F340" s="35"/>
    </row>
    <row r="341" spans="6:6">
      <c r="F341" s="35"/>
    </row>
    <row r="342" spans="6:6">
      <c r="F342" s="35"/>
    </row>
    <row r="343" spans="6:6">
      <c r="F343" s="35"/>
    </row>
    <row r="344" spans="6:6">
      <c r="F344" s="35"/>
    </row>
    <row r="345" spans="6:6">
      <c r="F345" s="35"/>
    </row>
    <row r="346" spans="6:6">
      <c r="F346" s="35"/>
    </row>
    <row r="347" spans="6:6">
      <c r="F347" s="35"/>
    </row>
    <row r="348" spans="6:6">
      <c r="F348" s="35"/>
    </row>
    <row r="349" spans="6:6">
      <c r="F349" s="35"/>
    </row>
    <row r="350" spans="6:6">
      <c r="F350" s="35"/>
    </row>
    <row r="351" spans="6:6">
      <c r="F351" s="35"/>
    </row>
    <row r="352" spans="6:6">
      <c r="F352" s="35"/>
    </row>
    <row r="353" spans="6:6">
      <c r="F353" s="35"/>
    </row>
    <row r="354" spans="6:6">
      <c r="F354" s="35"/>
    </row>
    <row r="355" spans="6:6">
      <c r="F355" s="35"/>
    </row>
    <row r="356" spans="6:6">
      <c r="F356" s="35"/>
    </row>
    <row r="357" spans="6:6">
      <c r="F357" s="35"/>
    </row>
    <row r="358" spans="6:6">
      <c r="F358" s="35"/>
    </row>
    <row r="359" spans="6:6">
      <c r="F359" s="35"/>
    </row>
    <row r="360" spans="6:6">
      <c r="F360" s="35"/>
    </row>
    <row r="361" spans="6:6">
      <c r="F361" s="35"/>
    </row>
    <row r="362" spans="6:6">
      <c r="F362" s="35"/>
    </row>
    <row r="363" spans="6:6">
      <c r="F363" s="35"/>
    </row>
    <row r="364" spans="6:6">
      <c r="F364" s="35"/>
    </row>
    <row r="365" spans="6:6">
      <c r="F365" s="35"/>
    </row>
    <row r="366" spans="6:6">
      <c r="F366" s="35"/>
    </row>
    <row r="367" spans="6:6">
      <c r="F367" s="35"/>
    </row>
    <row r="368" spans="6:6">
      <c r="F368" s="35"/>
    </row>
    <row r="369" spans="6:6">
      <c r="F369" s="35"/>
    </row>
    <row r="370" spans="6:6">
      <c r="F370" s="35"/>
    </row>
    <row r="371" spans="6:6">
      <c r="F371" s="35"/>
    </row>
    <row r="372" spans="6:6">
      <c r="F372" s="35"/>
    </row>
    <row r="373" spans="6:6">
      <c r="F373" s="35"/>
    </row>
    <row r="374" spans="6:6">
      <c r="F374" s="35"/>
    </row>
    <row r="375" spans="6:6">
      <c r="F375" s="35"/>
    </row>
    <row r="376" spans="6:6">
      <c r="F376" s="35"/>
    </row>
    <row r="377" spans="6:6">
      <c r="F377" s="35"/>
    </row>
    <row r="378" spans="6:6">
      <c r="F378" s="35"/>
    </row>
    <row r="379" spans="6:6">
      <c r="F379" s="35"/>
    </row>
    <row r="380" spans="6:6">
      <c r="F380" s="35"/>
    </row>
    <row r="381" spans="6:6">
      <c r="F381" s="35"/>
    </row>
    <row r="382" spans="6:6">
      <c r="F382" s="35"/>
    </row>
    <row r="383" spans="6:6">
      <c r="F383" s="35"/>
    </row>
    <row r="384" spans="6:6">
      <c r="F384" s="35"/>
    </row>
    <row r="385" spans="6:6">
      <c r="F385" s="35"/>
    </row>
    <row r="386" spans="6:6">
      <c r="F386" s="35"/>
    </row>
    <row r="387" spans="6:6">
      <c r="F387" s="35"/>
    </row>
    <row r="388" spans="6:6">
      <c r="F388" s="35"/>
    </row>
    <row r="389" spans="6:6">
      <c r="F389" s="35"/>
    </row>
    <row r="390" spans="6:6">
      <c r="F390" s="35"/>
    </row>
    <row r="391" spans="6:6">
      <c r="F391" s="35"/>
    </row>
    <row r="392" spans="6:6">
      <c r="F392" s="35"/>
    </row>
    <row r="393" spans="6:6">
      <c r="F393" s="35"/>
    </row>
    <row r="394" spans="6:6">
      <c r="F394" s="35"/>
    </row>
    <row r="395" spans="6:6">
      <c r="F395" s="35"/>
    </row>
    <row r="396" spans="6:6">
      <c r="F396" s="35"/>
    </row>
    <row r="397" spans="6:6">
      <c r="F397" s="35"/>
    </row>
    <row r="398" spans="6:6">
      <c r="F398" s="35"/>
    </row>
    <row r="399" spans="6:6">
      <c r="F399" s="35"/>
    </row>
    <row r="400" spans="6:6">
      <c r="F400" s="35"/>
    </row>
    <row r="401" spans="6:6">
      <c r="F401" s="35"/>
    </row>
    <row r="402" spans="6:6">
      <c r="F402" s="35"/>
    </row>
    <row r="403" spans="6:6">
      <c r="F403" s="35"/>
    </row>
    <row r="404" spans="6:6">
      <c r="F404" s="35"/>
    </row>
    <row r="405" spans="6:6">
      <c r="F405" s="35"/>
    </row>
    <row r="406" spans="6:6">
      <c r="F406" s="35"/>
    </row>
    <row r="407" spans="6:6">
      <c r="F407" s="35"/>
    </row>
    <row r="408" spans="6:6">
      <c r="F408" s="35"/>
    </row>
    <row r="409" spans="6:6">
      <c r="F409" s="35"/>
    </row>
    <row r="410" spans="6:6">
      <c r="F410" s="35"/>
    </row>
    <row r="411" spans="6:6">
      <c r="F411" s="35"/>
    </row>
    <row r="412" spans="6:6">
      <c r="F412" s="35"/>
    </row>
    <row r="413" spans="6:6">
      <c r="F413" s="35"/>
    </row>
    <row r="414" spans="6:6">
      <c r="F414" s="35"/>
    </row>
    <row r="415" spans="6:6">
      <c r="F415" s="35"/>
    </row>
    <row r="416" spans="6:6">
      <c r="F416" s="35"/>
    </row>
    <row r="417" spans="6:6">
      <c r="F417" s="35"/>
    </row>
    <row r="418" spans="6:6">
      <c r="F418" s="35"/>
    </row>
    <row r="419" spans="6:6">
      <c r="F419" s="35"/>
    </row>
    <row r="420" spans="6:6">
      <c r="F420" s="35"/>
    </row>
    <row r="421" spans="6:6">
      <c r="F421" s="35"/>
    </row>
    <row r="422" spans="6:6">
      <c r="F422" s="35"/>
    </row>
    <row r="423" spans="6:6">
      <c r="F423" s="35"/>
    </row>
    <row r="424" spans="6:6">
      <c r="F424" s="35"/>
    </row>
    <row r="425" spans="6:6">
      <c r="F425" s="35"/>
    </row>
    <row r="426" spans="6:6">
      <c r="F426" s="35"/>
    </row>
    <row r="427" spans="6:6">
      <c r="F427" s="35"/>
    </row>
    <row r="428" spans="6:6">
      <c r="F428" s="35"/>
    </row>
    <row r="429" spans="6:6">
      <c r="F429" s="35"/>
    </row>
    <row r="430" spans="6:6">
      <c r="F430" s="35"/>
    </row>
    <row r="431" spans="6:6">
      <c r="F431" s="35"/>
    </row>
    <row r="432" spans="6:6">
      <c r="F432" s="35"/>
    </row>
    <row r="433" spans="6:6">
      <c r="F433" s="35"/>
    </row>
    <row r="434" spans="6:6">
      <c r="F434" s="35"/>
    </row>
    <row r="435" spans="6:6">
      <c r="F435" s="35"/>
    </row>
    <row r="436" spans="6:6">
      <c r="F436" s="35"/>
    </row>
    <row r="437" spans="6:6">
      <c r="F437" s="35"/>
    </row>
    <row r="438" spans="6:6">
      <c r="F438" s="35"/>
    </row>
    <row r="439" spans="6:6">
      <c r="F439" s="35"/>
    </row>
    <row r="440" spans="6:6">
      <c r="F440" s="35"/>
    </row>
    <row r="441" spans="6:6">
      <c r="F441" s="35"/>
    </row>
    <row r="442" spans="6:6">
      <c r="F442" s="35"/>
    </row>
    <row r="443" spans="6:6">
      <c r="F443" s="35"/>
    </row>
    <row r="444" spans="6:6">
      <c r="F444" s="35"/>
    </row>
    <row r="445" spans="6:6">
      <c r="F445" s="35"/>
    </row>
    <row r="446" spans="6:6">
      <c r="F446" s="35"/>
    </row>
    <row r="447" spans="6:6">
      <c r="F447" s="35"/>
    </row>
    <row r="448" spans="6:6">
      <c r="F448" s="35"/>
    </row>
    <row r="449" spans="6:6">
      <c r="F449" s="35"/>
    </row>
    <row r="450" spans="6:6">
      <c r="F450" s="35"/>
    </row>
    <row r="451" spans="6:6">
      <c r="F451" s="35"/>
    </row>
    <row r="452" spans="6:6">
      <c r="F452" s="35"/>
    </row>
    <row r="453" spans="6:6">
      <c r="F453" s="35"/>
    </row>
    <row r="454" spans="6:6">
      <c r="F454" s="35"/>
    </row>
    <row r="455" spans="6:6">
      <c r="F455" s="35"/>
    </row>
    <row r="456" spans="6:6">
      <c r="F456" s="35"/>
    </row>
    <row r="457" spans="6:6">
      <c r="F457" s="35"/>
    </row>
    <row r="458" spans="6:6">
      <c r="F458" s="35"/>
    </row>
    <row r="459" spans="6:6">
      <c r="F459" s="35"/>
    </row>
    <row r="460" spans="6:6">
      <c r="F460" s="35"/>
    </row>
    <row r="461" spans="6:6">
      <c r="F461" s="35"/>
    </row>
    <row r="462" spans="6:6">
      <c r="F462" s="35"/>
    </row>
    <row r="463" spans="6:6">
      <c r="F463" s="35"/>
    </row>
  </sheetData>
  <mergeCells count="210">
    <mergeCell ref="A11:Q11"/>
    <mergeCell ref="B17:B18"/>
    <mergeCell ref="Q17:Q18"/>
    <mergeCell ref="S17:S18"/>
    <mergeCell ref="B19:B20"/>
    <mergeCell ref="Q19:Q20"/>
    <mergeCell ref="S19:S20"/>
    <mergeCell ref="B21:B22"/>
    <mergeCell ref="Q42:Q43"/>
    <mergeCell ref="S42:S43"/>
    <mergeCell ref="B27:B28"/>
    <mergeCell ref="Q27:Q28"/>
    <mergeCell ref="S27:S28"/>
    <mergeCell ref="B29:B30"/>
    <mergeCell ref="Q29:Q30"/>
    <mergeCell ref="S29:S30"/>
    <mergeCell ref="B36:S36"/>
    <mergeCell ref="R29:R30"/>
    <mergeCell ref="Q21:Q22"/>
    <mergeCell ref="S21:S22"/>
    <mergeCell ref="B23:B24"/>
    <mergeCell ref="Q23:Q24"/>
    <mergeCell ref="S23:S24"/>
    <mergeCell ref="B25:B26"/>
    <mergeCell ref="A8:A10"/>
    <mergeCell ref="B8:B10"/>
    <mergeCell ref="C8:F8"/>
    <mergeCell ref="G8:G10"/>
    <mergeCell ref="I8:I10"/>
    <mergeCell ref="K8:O8"/>
    <mergeCell ref="P8:P10"/>
    <mergeCell ref="Q8:Q10"/>
    <mergeCell ref="S8:S10"/>
    <mergeCell ref="K9:M9"/>
    <mergeCell ref="O9:O10"/>
    <mergeCell ref="Q25:Q26"/>
    <mergeCell ref="S25:S26"/>
    <mergeCell ref="S44:S45"/>
    <mergeCell ref="Q47:Q48"/>
    <mergeCell ref="S47:S48"/>
    <mergeCell ref="B50:S50"/>
    <mergeCell ref="B51:B52"/>
    <mergeCell ref="Q51:Q52"/>
    <mergeCell ref="S51:S52"/>
    <mergeCell ref="B53:B54"/>
    <mergeCell ref="Q53:Q54"/>
    <mergeCell ref="S53:S54"/>
    <mergeCell ref="R44:R45"/>
    <mergeCell ref="Q44:Q45"/>
    <mergeCell ref="B55:B56"/>
    <mergeCell ref="Q55:Q56"/>
    <mergeCell ref="S55:S56"/>
    <mergeCell ref="B57:B58"/>
    <mergeCell ref="Q57:Q58"/>
    <mergeCell ref="S57:S58"/>
    <mergeCell ref="B59:B60"/>
    <mergeCell ref="Q59:Q60"/>
    <mergeCell ref="S59:S60"/>
    <mergeCell ref="B61:B62"/>
    <mergeCell ref="Q61:Q62"/>
    <mergeCell ref="S61:S62"/>
    <mergeCell ref="B63:B64"/>
    <mergeCell ref="Q63:Q64"/>
    <mergeCell ref="S63:S64"/>
    <mergeCell ref="B65:B66"/>
    <mergeCell ref="Q65:Q66"/>
    <mergeCell ref="S65:S66"/>
    <mergeCell ref="R61:R62"/>
    <mergeCell ref="R63:R64"/>
    <mergeCell ref="R65:R66"/>
    <mergeCell ref="B67:B68"/>
    <mergeCell ref="Q67:Q68"/>
    <mergeCell ref="S67:S68"/>
    <mergeCell ref="B70:B71"/>
    <mergeCell ref="Q70:Q71"/>
    <mergeCell ref="S70:S71"/>
    <mergeCell ref="B72:B73"/>
    <mergeCell ref="Q72:Q73"/>
    <mergeCell ref="S72:S73"/>
    <mergeCell ref="R67:R68"/>
    <mergeCell ref="R70:R71"/>
    <mergeCell ref="R72:R73"/>
    <mergeCell ref="B74:B75"/>
    <mergeCell ref="Q74:Q75"/>
    <mergeCell ref="S74:S75"/>
    <mergeCell ref="B76:B77"/>
    <mergeCell ref="Q76:Q77"/>
    <mergeCell ref="S76:S77"/>
    <mergeCell ref="B78:B79"/>
    <mergeCell ref="Q78:Q79"/>
    <mergeCell ref="S78:S79"/>
    <mergeCell ref="R74:R75"/>
    <mergeCell ref="R76:R77"/>
    <mergeCell ref="R78:R79"/>
    <mergeCell ref="Q88:Q89"/>
    <mergeCell ref="S88:S89"/>
    <mergeCell ref="B90:B91"/>
    <mergeCell ref="Q90:Q91"/>
    <mergeCell ref="S90:S91"/>
    <mergeCell ref="B92:B93"/>
    <mergeCell ref="Q92:Q93"/>
    <mergeCell ref="S92:S93"/>
    <mergeCell ref="B80:B81"/>
    <mergeCell ref="Q80:Q81"/>
    <mergeCell ref="S80:S81"/>
    <mergeCell ref="B82:B83"/>
    <mergeCell ref="Q82:Q83"/>
    <mergeCell ref="S82:S83"/>
    <mergeCell ref="B84:B85"/>
    <mergeCell ref="Q84:Q85"/>
    <mergeCell ref="S84:S85"/>
    <mergeCell ref="R80:R81"/>
    <mergeCell ref="R84:R85"/>
    <mergeCell ref="R82:R83"/>
    <mergeCell ref="B86:B87"/>
    <mergeCell ref="Q86:Q87"/>
    <mergeCell ref="S86:S87"/>
    <mergeCell ref="B88:B89"/>
    <mergeCell ref="S100:S101"/>
    <mergeCell ref="B103:B104"/>
    <mergeCell ref="Q103:Q104"/>
    <mergeCell ref="S103:S104"/>
    <mergeCell ref="B105:B106"/>
    <mergeCell ref="Q105:Q106"/>
    <mergeCell ref="S105:S106"/>
    <mergeCell ref="R105:R106"/>
    <mergeCell ref="B94:B95"/>
    <mergeCell ref="Q94:Q95"/>
    <mergeCell ref="S94:S95"/>
    <mergeCell ref="B96:B97"/>
    <mergeCell ref="Q96:Q97"/>
    <mergeCell ref="S96:S97"/>
    <mergeCell ref="Q98:Q99"/>
    <mergeCell ref="B98:B99"/>
    <mergeCell ref="S98:S99"/>
    <mergeCell ref="B100:B101"/>
    <mergeCell ref="Q100:Q101"/>
    <mergeCell ref="S107:S108"/>
    <mergeCell ref="B109:B110"/>
    <mergeCell ref="Q109:Q110"/>
    <mergeCell ref="S109:S110"/>
    <mergeCell ref="B111:B112"/>
    <mergeCell ref="Q111:Q112"/>
    <mergeCell ref="S111:S112"/>
    <mergeCell ref="R107:R108"/>
    <mergeCell ref="R109:R110"/>
    <mergeCell ref="R111:R112"/>
    <mergeCell ref="R119:R120"/>
    <mergeCell ref="R121:R122"/>
    <mergeCell ref="R124:R125"/>
    <mergeCell ref="B113:B114"/>
    <mergeCell ref="Q113:Q114"/>
    <mergeCell ref="S113:S114"/>
    <mergeCell ref="B115:B116"/>
    <mergeCell ref="Q115:Q116"/>
    <mergeCell ref="S115:S116"/>
    <mergeCell ref="B117:B118"/>
    <mergeCell ref="Q117:Q118"/>
    <mergeCell ref="S117:S118"/>
    <mergeCell ref="R113:R114"/>
    <mergeCell ref="R115:R116"/>
    <mergeCell ref="R117:R118"/>
    <mergeCell ref="S129:S130"/>
    <mergeCell ref="A136:E136"/>
    <mergeCell ref="F136:I136"/>
    <mergeCell ref="B5:Q5"/>
    <mergeCell ref="B6:P6"/>
    <mergeCell ref="H8:H10"/>
    <mergeCell ref="N9:N10"/>
    <mergeCell ref="J8:J10"/>
    <mergeCell ref="R8:R10"/>
    <mergeCell ref="R17:R18"/>
    <mergeCell ref="R19:R20"/>
    <mergeCell ref="R21:R22"/>
    <mergeCell ref="R23:R24"/>
    <mergeCell ref="R25:R26"/>
    <mergeCell ref="R27:R28"/>
    <mergeCell ref="B119:B120"/>
    <mergeCell ref="Q119:Q120"/>
    <mergeCell ref="S119:S120"/>
    <mergeCell ref="B121:B122"/>
    <mergeCell ref="Q121:Q122"/>
    <mergeCell ref="S121:S122"/>
    <mergeCell ref="B124:B125"/>
    <mergeCell ref="Q124:Q125"/>
    <mergeCell ref="S124:S125"/>
    <mergeCell ref="R129:R130"/>
    <mergeCell ref="A4:R4"/>
    <mergeCell ref="R86:R87"/>
    <mergeCell ref="R88:R89"/>
    <mergeCell ref="R90:R91"/>
    <mergeCell ref="R92:R93"/>
    <mergeCell ref="R94:R95"/>
    <mergeCell ref="R96:R97"/>
    <mergeCell ref="R98:R99"/>
    <mergeCell ref="R100:R101"/>
    <mergeCell ref="R103:R104"/>
    <mergeCell ref="R42:R43"/>
    <mergeCell ref="R40:R41"/>
    <mergeCell ref="R47:R48"/>
    <mergeCell ref="R38:R39"/>
    <mergeCell ref="R51:R52"/>
    <mergeCell ref="R53:R54"/>
    <mergeCell ref="R55:R56"/>
    <mergeCell ref="R57:R58"/>
    <mergeCell ref="R59:R60"/>
    <mergeCell ref="B129:B130"/>
    <mergeCell ref="Q129:Q130"/>
    <mergeCell ref="B107:B108"/>
    <mergeCell ref="Q107:Q108"/>
  </mergeCells>
  <pageMargins left="0.19685039370078741" right="0.19685039370078741" top="0.78740157480314965" bottom="0.19685039370078741" header="0" footer="0"/>
  <pageSetup paperSize="9" scale="8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463"/>
  <sheetViews>
    <sheetView topLeftCell="A19" zoomScaleNormal="100" zoomScaleSheetLayoutView="120" workbookViewId="0">
      <selection activeCell="I8" sqref="I8:I10"/>
    </sheetView>
  </sheetViews>
  <sheetFormatPr defaultRowHeight="14.5" outlineLevelCol="1"/>
  <cols>
    <col min="1" max="1" width="5.1796875" style="33" customWidth="1"/>
    <col min="2" max="2" width="11.26953125" style="34" customWidth="1"/>
    <col min="4" max="4" width="7.81640625" customWidth="1"/>
    <col min="5" max="5" width="15" customWidth="1"/>
    <col min="6" max="6" width="14.453125" style="9" customWidth="1"/>
    <col min="7" max="7" width="10.26953125" style="35" customWidth="1"/>
    <col min="8" max="8" width="9.81640625" style="35" customWidth="1"/>
    <col min="9" max="10" width="16.26953125" style="35" customWidth="1"/>
    <col min="11" max="11" width="8.81640625" style="35" customWidth="1" outlineLevel="1"/>
    <col min="12" max="12" width="9.453125" style="35" customWidth="1" outlineLevel="1"/>
    <col min="13" max="14" width="9.26953125" style="35" customWidth="1" outlineLevel="1"/>
    <col min="15" max="15" width="8.26953125" style="35" customWidth="1" outlineLevel="1"/>
    <col min="16" max="16" width="10.54296875" style="35" customWidth="1"/>
    <col min="17" max="17" width="13" style="34" customWidth="1"/>
    <col min="18" max="18" width="13.453125" style="34" customWidth="1"/>
    <col min="19" max="19" width="14.453125" style="34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1" customFormat="1" ht="15.5">
      <c r="E1" s="4"/>
      <c r="F1" s="4"/>
      <c r="G1" s="39"/>
      <c r="H1" s="39"/>
      <c r="I1" s="39"/>
      <c r="J1" s="39" t="s">
        <v>66</v>
      </c>
      <c r="K1" s="39"/>
      <c r="L1" s="39"/>
      <c r="M1" s="39" t="s">
        <v>56</v>
      </c>
      <c r="N1" s="39"/>
      <c r="O1" s="40"/>
      <c r="P1" s="39"/>
      <c r="X1" s="4"/>
    </row>
    <row r="2" spans="1:35" s="1" customFormat="1" ht="15.5">
      <c r="E2" s="4"/>
      <c r="F2" s="4"/>
      <c r="G2" s="39"/>
      <c r="H2" s="39"/>
      <c r="I2" s="39"/>
      <c r="J2" s="39" t="s">
        <v>65</v>
      </c>
      <c r="K2" s="39"/>
      <c r="L2" s="39"/>
      <c r="M2" s="39"/>
      <c r="N2" s="39"/>
      <c r="O2" s="39"/>
      <c r="P2" s="39"/>
      <c r="X2" s="4"/>
    </row>
    <row r="3" spans="1:35" s="1" customFormat="1" ht="15.5">
      <c r="E3" s="4"/>
      <c r="F3" s="4"/>
      <c r="G3" s="39"/>
      <c r="H3" s="39"/>
      <c r="I3" s="39"/>
      <c r="J3" s="39"/>
      <c r="K3" s="39"/>
      <c r="L3" s="39"/>
      <c r="M3" s="39"/>
      <c r="N3" s="39"/>
      <c r="O3" s="39"/>
      <c r="P3" s="39"/>
      <c r="X3" s="4"/>
    </row>
    <row r="4" spans="1:35" s="1" customFormat="1" ht="36" customHeight="1">
      <c r="A4" s="60" t="s">
        <v>38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s="1" customFormat="1" ht="15.75" customHeight="1">
      <c r="A5" s="50"/>
      <c r="B5" s="68" t="s">
        <v>37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49"/>
      <c r="S5" s="37"/>
      <c r="T5" s="37"/>
      <c r="U5" s="37"/>
      <c r="V5" s="37"/>
      <c r="W5" s="37"/>
      <c r="X5" s="50"/>
      <c r="Y5" s="50"/>
      <c r="Z5" s="50"/>
      <c r="AA5" s="50"/>
      <c r="AB5" s="2"/>
      <c r="AC5" s="2"/>
      <c r="AD5" s="2"/>
      <c r="AE5" s="2"/>
      <c r="AF5" s="2"/>
      <c r="AG5" s="2"/>
      <c r="AH5" s="2"/>
      <c r="AI5" s="2"/>
    </row>
    <row r="6" spans="1:35" s="1" customFormat="1" ht="18.75" customHeight="1">
      <c r="A6" s="50"/>
      <c r="B6" s="69" t="s">
        <v>0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38"/>
      <c r="R6" s="38"/>
      <c r="S6" s="37"/>
      <c r="T6" s="37"/>
      <c r="U6" s="37"/>
      <c r="V6" s="37"/>
      <c r="W6" s="37"/>
      <c r="X6" s="50"/>
      <c r="Y6" s="50"/>
      <c r="Z6" s="50"/>
      <c r="AA6" s="50"/>
      <c r="AB6" s="2"/>
      <c r="AC6" s="2"/>
      <c r="AD6" s="2"/>
      <c r="AE6" s="2"/>
      <c r="AF6" s="2"/>
      <c r="AG6" s="2"/>
      <c r="AH6" s="2"/>
      <c r="AI6" s="2"/>
    </row>
    <row r="7" spans="1:35" ht="13.5" customHeight="1">
      <c r="A7" s="36"/>
      <c r="B7" s="36"/>
      <c r="C7" s="36"/>
      <c r="D7" s="36"/>
      <c r="E7" s="36"/>
      <c r="F7" s="36"/>
      <c r="G7" s="41"/>
      <c r="H7" s="41"/>
      <c r="I7" s="41"/>
      <c r="J7" s="41"/>
      <c r="K7" s="41"/>
      <c r="L7" s="41"/>
      <c r="M7" s="41"/>
      <c r="N7" s="41"/>
      <c r="O7" s="41"/>
      <c r="P7" s="41"/>
      <c r="Q7" s="36"/>
      <c r="R7" s="36"/>
      <c r="S7" s="36"/>
    </row>
    <row r="8" spans="1:35" ht="12" customHeight="1">
      <c r="A8" s="80" t="s">
        <v>39</v>
      </c>
      <c r="B8" s="73" t="s">
        <v>40</v>
      </c>
      <c r="C8" s="82" t="s">
        <v>41</v>
      </c>
      <c r="D8" s="83"/>
      <c r="E8" s="83"/>
      <c r="F8" s="84"/>
      <c r="G8" s="73" t="s">
        <v>58</v>
      </c>
      <c r="H8" s="70" t="s">
        <v>57</v>
      </c>
      <c r="I8" s="73" t="s">
        <v>60</v>
      </c>
      <c r="J8" s="73" t="s">
        <v>61</v>
      </c>
      <c r="K8" s="85" t="s">
        <v>42</v>
      </c>
      <c r="L8" s="85"/>
      <c r="M8" s="85"/>
      <c r="N8" s="85"/>
      <c r="O8" s="85"/>
      <c r="P8" s="73" t="s">
        <v>43</v>
      </c>
      <c r="Q8" s="73" t="s">
        <v>64</v>
      </c>
      <c r="R8" s="73" t="s">
        <v>63</v>
      </c>
      <c r="S8" s="73" t="s">
        <v>44</v>
      </c>
    </row>
    <row r="9" spans="1:35" ht="15.75" customHeight="1">
      <c r="A9" s="80"/>
      <c r="B9" s="73"/>
      <c r="C9" s="44"/>
      <c r="D9" s="45"/>
      <c r="E9" s="12"/>
      <c r="F9" s="13"/>
      <c r="G9" s="73"/>
      <c r="H9" s="71"/>
      <c r="I9" s="73"/>
      <c r="J9" s="73"/>
      <c r="K9" s="86" t="s">
        <v>45</v>
      </c>
      <c r="L9" s="87"/>
      <c r="M9" s="88"/>
      <c r="N9" s="70" t="s">
        <v>59</v>
      </c>
      <c r="O9" s="70" t="s">
        <v>36</v>
      </c>
      <c r="P9" s="73"/>
      <c r="Q9" s="73"/>
      <c r="R9" s="73"/>
      <c r="S9" s="73"/>
    </row>
    <row r="10" spans="1:35" s="18" customFormat="1" ht="55.5" customHeight="1">
      <c r="A10" s="81"/>
      <c r="B10" s="74"/>
      <c r="C10" s="14" t="s">
        <v>46</v>
      </c>
      <c r="D10" s="14" t="s">
        <v>62</v>
      </c>
      <c r="E10" s="15" t="s">
        <v>47</v>
      </c>
      <c r="F10" s="16" t="s">
        <v>48</v>
      </c>
      <c r="G10" s="74"/>
      <c r="H10" s="72"/>
      <c r="I10" s="74"/>
      <c r="J10" s="74"/>
      <c r="K10" s="48" t="s">
        <v>34</v>
      </c>
      <c r="L10" s="48" t="s">
        <v>49</v>
      </c>
      <c r="M10" s="48" t="s">
        <v>35</v>
      </c>
      <c r="N10" s="72"/>
      <c r="O10" s="72"/>
      <c r="P10" s="74"/>
      <c r="Q10" s="74"/>
      <c r="R10" s="74"/>
      <c r="S10" s="74"/>
    </row>
    <row r="11" spans="1:35" s="18" customFormat="1" ht="15.75" customHeight="1">
      <c r="A11" s="82" t="s">
        <v>50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45"/>
      <c r="S11" s="19"/>
    </row>
    <row r="12" spans="1:35" s="24" customFormat="1" ht="13.5" customHeight="1">
      <c r="A12" s="20">
        <v>1</v>
      </c>
      <c r="B12" s="21" t="str">
        <f>'[1]ПС 41'!$B$5</f>
        <v>КТП15</v>
      </c>
      <c r="C12" s="21" t="s">
        <v>29</v>
      </c>
      <c r="D12" s="21">
        <v>10</v>
      </c>
      <c r="E12" s="22">
        <v>320</v>
      </c>
      <c r="F12" s="21">
        <f t="shared" ref="F12:F35" si="0">E12*0.85</f>
        <v>272</v>
      </c>
      <c r="G12" s="42">
        <f>E12/(1.73*D12)</f>
        <v>18.497109826589593</v>
      </c>
      <c r="H12" s="42">
        <f>G12*25</f>
        <v>462.42774566473986</v>
      </c>
      <c r="I12" s="23">
        <f t="shared" ref="I12:I35" si="1">1.73*D12*0.9*O12/0.7</f>
        <v>0</v>
      </c>
      <c r="J12" s="23">
        <f>1.73*0.4*0.9*N12</f>
        <v>0</v>
      </c>
      <c r="K12" s="23">
        <v>0</v>
      </c>
      <c r="L12" s="23">
        <v>0</v>
      </c>
      <c r="M12" s="23">
        <v>0</v>
      </c>
      <c r="N12" s="23">
        <f>(M12+K12+L12)/3</f>
        <v>0</v>
      </c>
      <c r="O12" s="23">
        <f t="shared" ref="O12:O35" si="2">(K12+L12+M12)/3/25</f>
        <v>0</v>
      </c>
      <c r="P12" s="23">
        <f t="shared" ref="P12:P35" si="3">O12/G12</f>
        <v>0</v>
      </c>
      <c r="Q12" s="3">
        <v>0</v>
      </c>
      <c r="R12" s="3">
        <v>0</v>
      </c>
      <c r="S12" s="46">
        <f t="shared" ref="S12:S17" si="4">Q12/0.85</f>
        <v>0</v>
      </c>
    </row>
    <row r="13" spans="1:35" s="24" customFormat="1" ht="13.5" customHeight="1">
      <c r="A13" s="20">
        <v>2</v>
      </c>
      <c r="B13" s="21" t="s">
        <v>1</v>
      </c>
      <c r="C13" s="21" t="s">
        <v>29</v>
      </c>
      <c r="D13" s="21">
        <v>10</v>
      </c>
      <c r="E13" s="22">
        <v>400</v>
      </c>
      <c r="F13" s="21">
        <f>E13*0.85</f>
        <v>340</v>
      </c>
      <c r="G13" s="42">
        <f t="shared" ref="G13:G76" si="5">E13/(1.73*D13)</f>
        <v>23.121387283236992</v>
      </c>
      <c r="H13" s="42">
        <f t="shared" ref="H13:H35" si="6">G13*25</f>
        <v>578.03468208092477</v>
      </c>
      <c r="I13" s="23">
        <f t="shared" si="1"/>
        <v>43.892571428571436</v>
      </c>
      <c r="J13" s="23">
        <f t="shared" ref="J13:J35" si="7">1.73*0.4*0.9*N13</f>
        <v>30.724800000000002</v>
      </c>
      <c r="K13" s="23">
        <v>45</v>
      </c>
      <c r="L13" s="23">
        <v>55</v>
      </c>
      <c r="M13" s="23">
        <v>48</v>
      </c>
      <c r="N13" s="23">
        <f t="shared" ref="N13:N35" si="8">(M13+K13+L13)/3</f>
        <v>49.333333333333336</v>
      </c>
      <c r="O13" s="23">
        <f t="shared" si="2"/>
        <v>1.9733333333333334</v>
      </c>
      <c r="P13" s="23">
        <f t="shared" si="3"/>
        <v>8.5346666666666682E-2</v>
      </c>
      <c r="Q13" s="3">
        <f>F13-I13</f>
        <v>296.10742857142856</v>
      </c>
      <c r="R13" s="3">
        <f>F13-J13</f>
        <v>309.27519999999998</v>
      </c>
      <c r="S13" s="46">
        <f t="shared" si="4"/>
        <v>348.3616806722689</v>
      </c>
    </row>
    <row r="14" spans="1:35" s="24" customFormat="1" ht="13.5" customHeight="1">
      <c r="A14" s="20">
        <v>3</v>
      </c>
      <c r="B14" s="21" t="s">
        <v>2</v>
      </c>
      <c r="C14" s="21" t="s">
        <v>29</v>
      </c>
      <c r="D14" s="21">
        <v>10</v>
      </c>
      <c r="E14" s="22">
        <v>180</v>
      </c>
      <c r="F14" s="21">
        <f t="shared" si="0"/>
        <v>153</v>
      </c>
      <c r="G14" s="42">
        <f t="shared" si="5"/>
        <v>10.404624277456646</v>
      </c>
      <c r="H14" s="42">
        <f t="shared" si="6"/>
        <v>260.11560693641616</v>
      </c>
      <c r="I14" s="23">
        <f t="shared" si="1"/>
        <v>64.356000000000009</v>
      </c>
      <c r="J14" s="23">
        <f>1.73*0.4*0.9*N14</f>
        <v>45.049199999999999</v>
      </c>
      <c r="K14" s="23">
        <v>63</v>
      </c>
      <c r="L14" s="23">
        <v>80</v>
      </c>
      <c r="M14" s="23">
        <v>74</v>
      </c>
      <c r="N14" s="23">
        <f t="shared" si="8"/>
        <v>72.333333333333329</v>
      </c>
      <c r="O14" s="23">
        <f t="shared" si="2"/>
        <v>2.8933333333333331</v>
      </c>
      <c r="P14" s="23">
        <f t="shared" si="3"/>
        <v>0.27808148148148149</v>
      </c>
      <c r="Q14" s="3">
        <f>F14-I14</f>
        <v>88.643999999999991</v>
      </c>
      <c r="R14" s="3">
        <f>F14-J14</f>
        <v>107.9508</v>
      </c>
      <c r="S14" s="3">
        <f t="shared" si="4"/>
        <v>104.28705882352941</v>
      </c>
    </row>
    <row r="15" spans="1:35" s="24" customFormat="1" ht="13.5" customHeight="1">
      <c r="A15" s="20">
        <v>4</v>
      </c>
      <c r="B15" s="21" t="s">
        <v>51</v>
      </c>
      <c r="C15" s="21" t="s">
        <v>29</v>
      </c>
      <c r="D15" s="21">
        <v>10</v>
      </c>
      <c r="E15" s="22">
        <v>100</v>
      </c>
      <c r="F15" s="21">
        <f>E15*0.85</f>
        <v>85</v>
      </c>
      <c r="G15" s="42">
        <f t="shared" si="5"/>
        <v>5.7803468208092479</v>
      </c>
      <c r="H15" s="42">
        <f t="shared" si="6"/>
        <v>144.50867052023119</v>
      </c>
      <c r="I15" s="23">
        <f t="shared" si="1"/>
        <v>26.098285714285716</v>
      </c>
      <c r="J15" s="23">
        <f t="shared" si="7"/>
        <v>18.268799999999999</v>
      </c>
      <c r="K15" s="23">
        <v>30</v>
      </c>
      <c r="L15" s="23">
        <v>26</v>
      </c>
      <c r="M15" s="23">
        <v>32</v>
      </c>
      <c r="N15" s="23">
        <f t="shared" si="8"/>
        <v>29.333333333333332</v>
      </c>
      <c r="O15" s="23">
        <f t="shared" si="2"/>
        <v>1.1733333333333333</v>
      </c>
      <c r="P15" s="23">
        <f t="shared" si="3"/>
        <v>0.2029866666666667</v>
      </c>
      <c r="Q15" s="3">
        <f>F15-I15</f>
        <v>58.901714285714284</v>
      </c>
      <c r="R15" s="3">
        <f t="shared" ref="R15:R35" si="9">F15-J15</f>
        <v>66.731200000000001</v>
      </c>
      <c r="S15" s="3">
        <f t="shared" si="4"/>
        <v>69.296134453781519</v>
      </c>
    </row>
    <row r="16" spans="1:35" s="24" customFormat="1" ht="13.5" customHeight="1">
      <c r="A16" s="20">
        <v>5</v>
      </c>
      <c r="B16" s="21" t="s">
        <v>3</v>
      </c>
      <c r="C16" s="21" t="s">
        <v>29</v>
      </c>
      <c r="D16" s="21">
        <v>10</v>
      </c>
      <c r="E16" s="22">
        <v>250</v>
      </c>
      <c r="F16" s="21">
        <f t="shared" si="0"/>
        <v>212.5</v>
      </c>
      <c r="G16" s="42">
        <f t="shared" si="5"/>
        <v>14.450867052023121</v>
      </c>
      <c r="H16" s="42">
        <f t="shared" si="6"/>
        <v>361.27167630057801</v>
      </c>
      <c r="I16" s="23">
        <f t="shared" si="1"/>
        <v>23.72571428571429</v>
      </c>
      <c r="J16" s="23">
        <f t="shared" si="7"/>
        <v>16.608000000000001</v>
      </c>
      <c r="K16" s="23">
        <v>44</v>
      </c>
      <c r="L16" s="23">
        <v>21</v>
      </c>
      <c r="M16" s="23">
        <v>15</v>
      </c>
      <c r="N16" s="23">
        <f t="shared" si="8"/>
        <v>26.666666666666668</v>
      </c>
      <c r="O16" s="23">
        <f t="shared" si="2"/>
        <v>1.0666666666666667</v>
      </c>
      <c r="P16" s="23">
        <f t="shared" si="3"/>
        <v>7.3813333333333342E-2</v>
      </c>
      <c r="Q16" s="3">
        <f>F16-I16</f>
        <v>188.77428571428572</v>
      </c>
      <c r="R16" s="3">
        <f t="shared" si="9"/>
        <v>195.892</v>
      </c>
      <c r="S16" s="3">
        <f t="shared" si="4"/>
        <v>222.08739495798321</v>
      </c>
    </row>
    <row r="17" spans="1:19" s="24" customFormat="1" ht="13.5" customHeight="1">
      <c r="A17" s="20">
        <v>6</v>
      </c>
      <c r="B17" s="63" t="s">
        <v>4</v>
      </c>
      <c r="C17" s="21" t="s">
        <v>30</v>
      </c>
      <c r="D17" s="21">
        <v>10</v>
      </c>
      <c r="E17" s="22">
        <v>250</v>
      </c>
      <c r="F17" s="21">
        <f t="shared" si="0"/>
        <v>212.5</v>
      </c>
      <c r="G17" s="42">
        <f t="shared" si="5"/>
        <v>14.450867052023121</v>
      </c>
      <c r="H17" s="42">
        <f t="shared" si="6"/>
        <v>361.27167630057801</v>
      </c>
      <c r="I17" s="23">
        <f t="shared" si="1"/>
        <v>72.956571428571436</v>
      </c>
      <c r="J17" s="23">
        <f t="shared" si="7"/>
        <v>51.069600000000001</v>
      </c>
      <c r="K17" s="23">
        <v>89</v>
      </c>
      <c r="L17" s="23">
        <v>95</v>
      </c>
      <c r="M17" s="23">
        <v>62</v>
      </c>
      <c r="N17" s="23">
        <f t="shared" si="8"/>
        <v>82</v>
      </c>
      <c r="O17" s="23">
        <f t="shared" si="2"/>
        <v>3.28</v>
      </c>
      <c r="P17" s="23">
        <f t="shared" si="3"/>
        <v>0.22697600000000001</v>
      </c>
      <c r="Q17" s="58">
        <f>F17-(I17+I18)</f>
        <v>139.54342857142856</v>
      </c>
      <c r="R17" s="58">
        <f>F17-(J17+J18)</f>
        <v>161.43039999999999</v>
      </c>
      <c r="S17" s="58">
        <f t="shared" si="4"/>
        <v>164.16873949579832</v>
      </c>
    </row>
    <row r="18" spans="1:19" s="24" customFormat="1" ht="13.5" customHeight="1">
      <c r="A18" s="20">
        <v>7</v>
      </c>
      <c r="B18" s="64"/>
      <c r="C18" s="21" t="s">
        <v>31</v>
      </c>
      <c r="D18" s="21">
        <v>10</v>
      </c>
      <c r="E18" s="22">
        <v>250</v>
      </c>
      <c r="F18" s="21">
        <f t="shared" si="0"/>
        <v>212.5</v>
      </c>
      <c r="G18" s="42">
        <f t="shared" si="5"/>
        <v>14.450867052023121</v>
      </c>
      <c r="H18" s="42">
        <f t="shared" si="6"/>
        <v>361.27167630057801</v>
      </c>
      <c r="I18" s="23">
        <f t="shared" si="1"/>
        <v>0</v>
      </c>
      <c r="J18" s="23">
        <f t="shared" si="7"/>
        <v>0</v>
      </c>
      <c r="K18" s="23">
        <v>0</v>
      </c>
      <c r="L18" s="23">
        <v>0</v>
      </c>
      <c r="M18" s="23">
        <v>0</v>
      </c>
      <c r="N18" s="23">
        <f t="shared" si="8"/>
        <v>0</v>
      </c>
      <c r="O18" s="23">
        <f t="shared" si="2"/>
        <v>0</v>
      </c>
      <c r="P18" s="23">
        <f t="shared" si="3"/>
        <v>0</v>
      </c>
      <c r="Q18" s="59"/>
      <c r="R18" s="59"/>
      <c r="S18" s="59"/>
    </row>
    <row r="19" spans="1:19" s="24" customFormat="1" ht="13.5" customHeight="1">
      <c r="A19" s="20">
        <v>8</v>
      </c>
      <c r="B19" s="63" t="s">
        <v>5</v>
      </c>
      <c r="C19" s="21" t="s">
        <v>30</v>
      </c>
      <c r="D19" s="21">
        <v>10</v>
      </c>
      <c r="E19" s="22">
        <v>400</v>
      </c>
      <c r="F19" s="21">
        <f t="shared" si="0"/>
        <v>340</v>
      </c>
      <c r="G19" s="42">
        <f t="shared" si="5"/>
        <v>23.121387283236992</v>
      </c>
      <c r="H19" s="42">
        <f t="shared" si="6"/>
        <v>578.03468208092477</v>
      </c>
      <c r="I19" s="23">
        <f t="shared" si="1"/>
        <v>26.098285714285716</v>
      </c>
      <c r="J19" s="23">
        <f t="shared" si="7"/>
        <v>18.268799999999999</v>
      </c>
      <c r="K19" s="23">
        <v>22</v>
      </c>
      <c r="L19" s="23">
        <v>33</v>
      </c>
      <c r="M19" s="23">
        <v>33</v>
      </c>
      <c r="N19" s="23">
        <f t="shared" si="8"/>
        <v>29.333333333333332</v>
      </c>
      <c r="O19" s="23">
        <f t="shared" si="2"/>
        <v>1.1733333333333333</v>
      </c>
      <c r="P19" s="23">
        <f t="shared" si="3"/>
        <v>5.0746666666666676E-2</v>
      </c>
      <c r="Q19" s="58">
        <f>F19-(I19+I20)</f>
        <v>313.90171428571426</v>
      </c>
      <c r="R19" s="58">
        <f>F19-(J19+J20)</f>
        <v>321.7312</v>
      </c>
      <c r="S19" s="58">
        <f>Q19/0.85</f>
        <v>369.29613445378152</v>
      </c>
    </row>
    <row r="20" spans="1:19" s="24" customFormat="1" ht="13.5" customHeight="1">
      <c r="A20" s="20">
        <v>9</v>
      </c>
      <c r="B20" s="64"/>
      <c r="C20" s="21" t="s">
        <v>31</v>
      </c>
      <c r="D20" s="21">
        <v>10</v>
      </c>
      <c r="E20" s="22">
        <v>400</v>
      </c>
      <c r="F20" s="25">
        <f t="shared" si="0"/>
        <v>340</v>
      </c>
      <c r="G20" s="42">
        <f t="shared" si="5"/>
        <v>23.121387283236992</v>
      </c>
      <c r="H20" s="42">
        <f t="shared" si="6"/>
        <v>578.03468208092477</v>
      </c>
      <c r="I20" s="23">
        <f t="shared" si="1"/>
        <v>0</v>
      </c>
      <c r="J20" s="23">
        <f t="shared" si="7"/>
        <v>0</v>
      </c>
      <c r="K20" s="23">
        <v>0</v>
      </c>
      <c r="L20" s="23">
        <v>0</v>
      </c>
      <c r="M20" s="23">
        <v>0</v>
      </c>
      <c r="N20" s="23">
        <f t="shared" si="8"/>
        <v>0</v>
      </c>
      <c r="O20" s="23">
        <f t="shared" si="2"/>
        <v>0</v>
      </c>
      <c r="P20" s="23">
        <f t="shared" si="3"/>
        <v>0</v>
      </c>
      <c r="Q20" s="59"/>
      <c r="R20" s="59"/>
      <c r="S20" s="59"/>
    </row>
    <row r="21" spans="1:19" s="24" customFormat="1" ht="13.5" customHeight="1">
      <c r="A21" s="20">
        <v>10</v>
      </c>
      <c r="B21" s="63" t="s">
        <v>6</v>
      </c>
      <c r="C21" s="21" t="s">
        <v>30</v>
      </c>
      <c r="D21" s="21">
        <v>10</v>
      </c>
      <c r="E21" s="22">
        <v>400</v>
      </c>
      <c r="F21" s="25">
        <f t="shared" si="0"/>
        <v>340</v>
      </c>
      <c r="G21" s="42">
        <f t="shared" si="5"/>
        <v>23.121387283236992</v>
      </c>
      <c r="H21" s="42">
        <f t="shared" si="6"/>
        <v>578.03468208092477</v>
      </c>
      <c r="I21" s="23">
        <f t="shared" si="1"/>
        <v>123.07714285714287</v>
      </c>
      <c r="J21" s="23">
        <f t="shared" si="7"/>
        <v>86.154000000000011</v>
      </c>
      <c r="K21" s="23">
        <v>143</v>
      </c>
      <c r="L21" s="23">
        <v>142</v>
      </c>
      <c r="M21" s="23">
        <v>130</v>
      </c>
      <c r="N21" s="23">
        <f t="shared" si="8"/>
        <v>138.33333333333334</v>
      </c>
      <c r="O21" s="23">
        <f t="shared" si="2"/>
        <v>5.5333333333333341</v>
      </c>
      <c r="P21" s="23">
        <f t="shared" si="3"/>
        <v>0.23931666666666673</v>
      </c>
      <c r="Q21" s="58">
        <f>F21-(I21+I22)</f>
        <v>216.92285714285714</v>
      </c>
      <c r="R21" s="58">
        <f>F21-(J21+J22)</f>
        <v>253.846</v>
      </c>
      <c r="S21" s="58">
        <f>Q21/0.85</f>
        <v>255.20336134453783</v>
      </c>
    </row>
    <row r="22" spans="1:19" s="24" customFormat="1" ht="13.5" customHeight="1">
      <c r="A22" s="20">
        <v>11</v>
      </c>
      <c r="B22" s="64"/>
      <c r="C22" s="21" t="s">
        <v>31</v>
      </c>
      <c r="D22" s="21">
        <v>10</v>
      </c>
      <c r="E22" s="22">
        <v>400</v>
      </c>
      <c r="F22" s="25">
        <f t="shared" si="0"/>
        <v>340</v>
      </c>
      <c r="G22" s="42">
        <f t="shared" si="5"/>
        <v>23.121387283236992</v>
      </c>
      <c r="H22" s="42">
        <f t="shared" si="6"/>
        <v>578.03468208092477</v>
      </c>
      <c r="I22" s="23">
        <f t="shared" si="1"/>
        <v>0</v>
      </c>
      <c r="J22" s="23">
        <f t="shared" si="7"/>
        <v>0</v>
      </c>
      <c r="K22" s="23">
        <v>0</v>
      </c>
      <c r="L22" s="23">
        <v>0</v>
      </c>
      <c r="M22" s="23">
        <v>0</v>
      </c>
      <c r="N22" s="23">
        <f t="shared" si="8"/>
        <v>0</v>
      </c>
      <c r="O22" s="23">
        <f t="shared" si="2"/>
        <v>0</v>
      </c>
      <c r="P22" s="23">
        <f t="shared" si="3"/>
        <v>0</v>
      </c>
      <c r="Q22" s="59"/>
      <c r="R22" s="59"/>
      <c r="S22" s="59"/>
    </row>
    <row r="23" spans="1:19" s="24" customFormat="1" ht="13.5" customHeight="1">
      <c r="A23" s="20">
        <v>12</v>
      </c>
      <c r="B23" s="63" t="s">
        <v>7</v>
      </c>
      <c r="C23" s="21" t="s">
        <v>30</v>
      </c>
      <c r="D23" s="21">
        <v>10</v>
      </c>
      <c r="E23" s="22">
        <v>400</v>
      </c>
      <c r="F23" s="25">
        <f t="shared" si="0"/>
        <v>340</v>
      </c>
      <c r="G23" s="42">
        <f t="shared" si="5"/>
        <v>23.121387283236992</v>
      </c>
      <c r="H23" s="42">
        <f t="shared" si="6"/>
        <v>578.03468208092477</v>
      </c>
      <c r="I23" s="23">
        <f t="shared" si="1"/>
        <v>74.736000000000004</v>
      </c>
      <c r="J23" s="23">
        <f t="shared" si="7"/>
        <v>52.315200000000004</v>
      </c>
      <c r="K23" s="23">
        <v>75</v>
      </c>
      <c r="L23" s="23">
        <v>77</v>
      </c>
      <c r="M23" s="23">
        <v>100</v>
      </c>
      <c r="N23" s="23">
        <f t="shared" si="8"/>
        <v>84</v>
      </c>
      <c r="O23" s="23">
        <f t="shared" si="2"/>
        <v>3.36</v>
      </c>
      <c r="P23" s="23">
        <f t="shared" si="3"/>
        <v>0.14532</v>
      </c>
      <c r="Q23" s="58">
        <f>F23-(I23+I24)</f>
        <v>265.26400000000001</v>
      </c>
      <c r="R23" s="58">
        <f>F23-(J23+J24)</f>
        <v>287.6848</v>
      </c>
      <c r="S23" s="58">
        <f>Q23/0.85</f>
        <v>312.0752941176471</v>
      </c>
    </row>
    <row r="24" spans="1:19" s="24" customFormat="1" ht="17.25" customHeight="1">
      <c r="A24" s="20">
        <v>13</v>
      </c>
      <c r="B24" s="64"/>
      <c r="C24" s="21" t="s">
        <v>31</v>
      </c>
      <c r="D24" s="21">
        <v>10</v>
      </c>
      <c r="E24" s="22">
        <v>400</v>
      </c>
      <c r="F24" s="25">
        <f t="shared" si="0"/>
        <v>340</v>
      </c>
      <c r="G24" s="42">
        <f t="shared" si="5"/>
        <v>23.121387283236992</v>
      </c>
      <c r="H24" s="42">
        <f t="shared" si="6"/>
        <v>578.03468208092477</v>
      </c>
      <c r="I24" s="23">
        <f t="shared" si="1"/>
        <v>0</v>
      </c>
      <c r="J24" s="23">
        <f t="shared" si="7"/>
        <v>0</v>
      </c>
      <c r="K24" s="23">
        <v>0</v>
      </c>
      <c r="L24" s="23">
        <v>0</v>
      </c>
      <c r="M24" s="23">
        <v>0</v>
      </c>
      <c r="N24" s="23">
        <f t="shared" si="8"/>
        <v>0</v>
      </c>
      <c r="O24" s="23">
        <f t="shared" si="2"/>
        <v>0</v>
      </c>
      <c r="P24" s="23">
        <f t="shared" si="3"/>
        <v>0</v>
      </c>
      <c r="Q24" s="59"/>
      <c r="R24" s="59"/>
      <c r="S24" s="59"/>
    </row>
    <row r="25" spans="1:19" s="24" customFormat="1" ht="13.5" customHeight="1">
      <c r="A25" s="20">
        <v>14</v>
      </c>
      <c r="B25" s="63" t="s">
        <v>8</v>
      </c>
      <c r="C25" s="21" t="s">
        <v>32</v>
      </c>
      <c r="D25" s="21">
        <v>10</v>
      </c>
      <c r="E25" s="22">
        <v>400</v>
      </c>
      <c r="F25" s="25">
        <f t="shared" si="0"/>
        <v>340</v>
      </c>
      <c r="G25" s="42">
        <f t="shared" si="5"/>
        <v>23.121387283236992</v>
      </c>
      <c r="H25" s="42">
        <f>G25*25</f>
        <v>578.03468208092477</v>
      </c>
      <c r="I25" s="23">
        <f t="shared" si="1"/>
        <v>0</v>
      </c>
      <c r="J25" s="23">
        <f t="shared" si="7"/>
        <v>0</v>
      </c>
      <c r="K25" s="23">
        <v>0</v>
      </c>
      <c r="L25" s="23">
        <v>0</v>
      </c>
      <c r="M25" s="23">
        <v>0</v>
      </c>
      <c r="N25" s="23">
        <f t="shared" si="8"/>
        <v>0</v>
      </c>
      <c r="O25" s="23">
        <f t="shared" si="2"/>
        <v>0</v>
      </c>
      <c r="P25" s="23">
        <f t="shared" si="3"/>
        <v>0</v>
      </c>
      <c r="Q25" s="58">
        <f>F25-(I25+I26)</f>
        <v>174.51314285714284</v>
      </c>
      <c r="R25" s="58">
        <f>F25-(J25+J26)</f>
        <v>224.1592</v>
      </c>
      <c r="S25" s="58">
        <f>Q25/0.85</f>
        <v>205.30957983193275</v>
      </c>
    </row>
    <row r="26" spans="1:19" s="24" customFormat="1" ht="13.5" customHeight="1">
      <c r="A26" s="20">
        <v>15</v>
      </c>
      <c r="B26" s="64"/>
      <c r="C26" s="21" t="s">
        <v>33</v>
      </c>
      <c r="D26" s="21">
        <v>10</v>
      </c>
      <c r="E26" s="22">
        <v>400</v>
      </c>
      <c r="F26" s="25">
        <f t="shared" si="0"/>
        <v>340</v>
      </c>
      <c r="G26" s="42">
        <f t="shared" si="5"/>
        <v>23.121387283236992</v>
      </c>
      <c r="H26" s="42">
        <f t="shared" si="6"/>
        <v>578.03468208092477</v>
      </c>
      <c r="I26" s="23">
        <f t="shared" si="1"/>
        <v>165.48685714285716</v>
      </c>
      <c r="J26" s="23">
        <f t="shared" si="7"/>
        <v>115.8408</v>
      </c>
      <c r="K26" s="23">
        <v>186</v>
      </c>
      <c r="L26" s="23">
        <v>200</v>
      </c>
      <c r="M26" s="23">
        <v>172</v>
      </c>
      <c r="N26" s="23">
        <f t="shared" si="8"/>
        <v>186</v>
      </c>
      <c r="O26" s="23">
        <f t="shared" si="2"/>
        <v>7.44</v>
      </c>
      <c r="P26" s="23">
        <f t="shared" si="3"/>
        <v>0.32178000000000007</v>
      </c>
      <c r="Q26" s="59"/>
      <c r="R26" s="59"/>
      <c r="S26" s="59"/>
    </row>
    <row r="27" spans="1:19" s="24" customFormat="1" ht="13.5" customHeight="1">
      <c r="A27" s="20">
        <v>16</v>
      </c>
      <c r="B27" s="63" t="s">
        <v>9</v>
      </c>
      <c r="C27" s="21" t="s">
        <v>32</v>
      </c>
      <c r="D27" s="21">
        <v>10</v>
      </c>
      <c r="E27" s="22">
        <v>320</v>
      </c>
      <c r="F27" s="25">
        <f t="shared" si="0"/>
        <v>272</v>
      </c>
      <c r="G27" s="42">
        <f t="shared" si="5"/>
        <v>18.497109826589593</v>
      </c>
      <c r="H27" s="42">
        <f t="shared" si="6"/>
        <v>462.42774566473986</v>
      </c>
      <c r="I27" s="23">
        <f t="shared" si="1"/>
        <v>47.748000000000005</v>
      </c>
      <c r="J27" s="23">
        <f t="shared" si="7"/>
        <v>33.4236</v>
      </c>
      <c r="K27" s="23">
        <v>85</v>
      </c>
      <c r="L27" s="23">
        <v>31</v>
      </c>
      <c r="M27" s="23">
        <v>45</v>
      </c>
      <c r="N27" s="23">
        <f t="shared" si="8"/>
        <v>53.666666666666664</v>
      </c>
      <c r="O27" s="23">
        <f t="shared" si="2"/>
        <v>2.1466666666666665</v>
      </c>
      <c r="P27" s="23">
        <f t="shared" si="3"/>
        <v>0.11605416666666667</v>
      </c>
      <c r="Q27" s="58">
        <f>F27-(I27+I28)</f>
        <v>113.03771428571429</v>
      </c>
      <c r="R27" s="58">
        <f>F27-(J27+J28)</f>
        <v>160.72639999999998</v>
      </c>
      <c r="S27" s="58">
        <f>Q27/0.85</f>
        <v>132.9855462184874</v>
      </c>
    </row>
    <row r="28" spans="1:19" s="24" customFormat="1" ht="13.5" customHeight="1">
      <c r="A28" s="20">
        <v>17</v>
      </c>
      <c r="B28" s="64"/>
      <c r="C28" s="21" t="s">
        <v>33</v>
      </c>
      <c r="D28" s="21">
        <v>10</v>
      </c>
      <c r="E28" s="22">
        <v>400</v>
      </c>
      <c r="F28" s="25">
        <f t="shared" si="0"/>
        <v>340</v>
      </c>
      <c r="G28" s="42">
        <f t="shared" si="5"/>
        <v>23.121387283236992</v>
      </c>
      <c r="H28" s="42">
        <f t="shared" si="6"/>
        <v>578.03468208092477</v>
      </c>
      <c r="I28" s="23">
        <f t="shared" si="1"/>
        <v>111.21428571428571</v>
      </c>
      <c r="J28" s="23">
        <f t="shared" si="7"/>
        <v>77.850000000000009</v>
      </c>
      <c r="K28" s="23">
        <v>124</v>
      </c>
      <c r="L28" s="23">
        <v>122</v>
      </c>
      <c r="M28" s="23">
        <v>129</v>
      </c>
      <c r="N28" s="23">
        <f t="shared" si="8"/>
        <v>125</v>
      </c>
      <c r="O28" s="23">
        <f t="shared" si="2"/>
        <v>5</v>
      </c>
      <c r="P28" s="23">
        <f t="shared" si="3"/>
        <v>0.21625000000000003</v>
      </c>
      <c r="Q28" s="59"/>
      <c r="R28" s="59"/>
      <c r="S28" s="59"/>
    </row>
    <row r="29" spans="1:19" s="24" customFormat="1" ht="13.5" customHeight="1">
      <c r="A29" s="20">
        <v>18</v>
      </c>
      <c r="B29" s="63" t="s">
        <v>10</v>
      </c>
      <c r="C29" s="21" t="s">
        <v>32</v>
      </c>
      <c r="D29" s="21">
        <v>10</v>
      </c>
      <c r="E29" s="22">
        <v>250</v>
      </c>
      <c r="F29" s="25">
        <f t="shared" si="0"/>
        <v>212.5</v>
      </c>
      <c r="G29" s="42">
        <f t="shared" si="5"/>
        <v>14.450867052023121</v>
      </c>
      <c r="H29" s="42">
        <f t="shared" si="6"/>
        <v>361.27167630057801</v>
      </c>
      <c r="I29" s="23">
        <f t="shared" si="1"/>
        <v>30.250285714285717</v>
      </c>
      <c r="J29" s="23">
        <f t="shared" si="7"/>
        <v>21.1752</v>
      </c>
      <c r="K29" s="23">
        <v>34</v>
      </c>
      <c r="L29" s="23">
        <v>41</v>
      </c>
      <c r="M29" s="23">
        <v>27</v>
      </c>
      <c r="N29" s="23">
        <f t="shared" si="8"/>
        <v>34</v>
      </c>
      <c r="O29" s="23">
        <f t="shared" si="2"/>
        <v>1.36</v>
      </c>
      <c r="P29" s="23">
        <f t="shared" si="3"/>
        <v>9.4112000000000015E-2</v>
      </c>
      <c r="Q29" s="58">
        <f>F29-(I29+I30)</f>
        <v>182.24971428571428</v>
      </c>
      <c r="R29" s="58">
        <f>F29-(J29+J30)</f>
        <v>191.32480000000001</v>
      </c>
      <c r="S29" s="58">
        <f>Q29/0.85</f>
        <v>214.41142857142856</v>
      </c>
    </row>
    <row r="30" spans="1:19" s="24" customFormat="1" ht="13.5" customHeight="1">
      <c r="A30" s="20">
        <v>19</v>
      </c>
      <c r="B30" s="64"/>
      <c r="C30" s="21" t="s">
        <v>33</v>
      </c>
      <c r="D30" s="21">
        <v>10</v>
      </c>
      <c r="E30" s="22">
        <v>250</v>
      </c>
      <c r="F30" s="25">
        <f t="shared" si="0"/>
        <v>212.5</v>
      </c>
      <c r="G30" s="42">
        <f t="shared" si="5"/>
        <v>14.450867052023121</v>
      </c>
      <c r="H30" s="42">
        <f t="shared" si="6"/>
        <v>361.27167630057801</v>
      </c>
      <c r="I30" s="23">
        <f t="shared" si="1"/>
        <v>0</v>
      </c>
      <c r="J30" s="23">
        <f t="shared" si="7"/>
        <v>0</v>
      </c>
      <c r="K30" s="23">
        <v>0</v>
      </c>
      <c r="L30" s="23">
        <v>0</v>
      </c>
      <c r="M30" s="23">
        <v>0</v>
      </c>
      <c r="N30" s="23">
        <f t="shared" si="8"/>
        <v>0</v>
      </c>
      <c r="O30" s="23">
        <f t="shared" si="2"/>
        <v>0</v>
      </c>
      <c r="P30" s="23">
        <f t="shared" si="3"/>
        <v>0</v>
      </c>
      <c r="Q30" s="59"/>
      <c r="R30" s="59"/>
      <c r="S30" s="59"/>
    </row>
    <row r="31" spans="1:19" s="24" customFormat="1" ht="13.5" customHeight="1">
      <c r="A31" s="20">
        <v>20</v>
      </c>
      <c r="B31" s="21" t="s">
        <v>11</v>
      </c>
      <c r="C31" s="21" t="s">
        <v>29</v>
      </c>
      <c r="D31" s="21">
        <v>10</v>
      </c>
      <c r="E31" s="22">
        <v>250</v>
      </c>
      <c r="F31" s="25">
        <f t="shared" si="0"/>
        <v>212.5</v>
      </c>
      <c r="G31" s="42">
        <f t="shared" si="5"/>
        <v>14.450867052023121</v>
      </c>
      <c r="H31" s="42">
        <f t="shared" si="6"/>
        <v>361.27167630057801</v>
      </c>
      <c r="I31" s="23">
        <f t="shared" si="1"/>
        <v>40.333714285714294</v>
      </c>
      <c r="J31" s="23">
        <f t="shared" si="7"/>
        <v>28.233600000000003</v>
      </c>
      <c r="K31" s="23">
        <v>36</v>
      </c>
      <c r="L31" s="23">
        <v>66</v>
      </c>
      <c r="M31" s="23">
        <v>34</v>
      </c>
      <c r="N31" s="23">
        <f t="shared" si="8"/>
        <v>45.333333333333336</v>
      </c>
      <c r="O31" s="23">
        <f t="shared" si="2"/>
        <v>1.8133333333333335</v>
      </c>
      <c r="P31" s="23">
        <f t="shared" si="3"/>
        <v>0.12548266666666669</v>
      </c>
      <c r="Q31" s="3">
        <f>F31-I31</f>
        <v>172.16628571428572</v>
      </c>
      <c r="R31" s="3">
        <f t="shared" si="9"/>
        <v>184.2664</v>
      </c>
      <c r="S31" s="3">
        <f>Q31/0.85</f>
        <v>202.54857142857145</v>
      </c>
    </row>
    <row r="32" spans="1:19" s="24" customFormat="1" ht="13.5" customHeight="1">
      <c r="A32" s="20">
        <v>21</v>
      </c>
      <c r="B32" s="21" t="s">
        <v>12</v>
      </c>
      <c r="C32" s="21" t="s">
        <v>29</v>
      </c>
      <c r="D32" s="21">
        <v>10</v>
      </c>
      <c r="E32" s="22">
        <v>250</v>
      </c>
      <c r="F32" s="25">
        <f t="shared" si="0"/>
        <v>212.5</v>
      </c>
      <c r="G32" s="42">
        <f t="shared" si="5"/>
        <v>14.450867052023121</v>
      </c>
      <c r="H32" s="42">
        <f t="shared" si="6"/>
        <v>361.27167630057801</v>
      </c>
      <c r="I32" s="23">
        <f t="shared" si="1"/>
        <v>12.159428571428572</v>
      </c>
      <c r="J32" s="23">
        <f t="shared" si="7"/>
        <v>8.5115999999999996</v>
      </c>
      <c r="K32" s="23">
        <v>10</v>
      </c>
      <c r="L32" s="23">
        <v>18</v>
      </c>
      <c r="M32" s="23">
        <v>13</v>
      </c>
      <c r="N32" s="23">
        <f t="shared" si="8"/>
        <v>13.666666666666666</v>
      </c>
      <c r="O32" s="23">
        <f t="shared" si="2"/>
        <v>0.54666666666666663</v>
      </c>
      <c r="P32" s="23">
        <f t="shared" si="3"/>
        <v>3.7829333333333333E-2</v>
      </c>
      <c r="Q32" s="3">
        <f>F32-I32</f>
        <v>200.34057142857142</v>
      </c>
      <c r="R32" s="3">
        <f t="shared" si="9"/>
        <v>203.98840000000001</v>
      </c>
      <c r="S32" s="3">
        <f>Q32/0.85</f>
        <v>235.6947899159664</v>
      </c>
    </row>
    <row r="33" spans="1:19" s="24" customFormat="1" ht="13.5" customHeight="1">
      <c r="A33" s="20">
        <v>22</v>
      </c>
      <c r="B33" s="21" t="s">
        <v>13</v>
      </c>
      <c r="C33" s="21" t="s">
        <v>29</v>
      </c>
      <c r="D33" s="21">
        <v>10</v>
      </c>
      <c r="E33" s="22">
        <v>250</v>
      </c>
      <c r="F33" s="25">
        <f t="shared" si="0"/>
        <v>212.5</v>
      </c>
      <c r="G33" s="42">
        <f t="shared" si="5"/>
        <v>14.450867052023121</v>
      </c>
      <c r="H33" s="42">
        <f t="shared" si="6"/>
        <v>361.27167630057801</v>
      </c>
      <c r="I33" s="23">
        <f t="shared" si="1"/>
        <v>36.478285714285718</v>
      </c>
      <c r="J33" s="23">
        <f t="shared" si="7"/>
        <v>25.534800000000001</v>
      </c>
      <c r="K33" s="23">
        <v>17</v>
      </c>
      <c r="L33" s="23">
        <v>71</v>
      </c>
      <c r="M33" s="23">
        <v>35</v>
      </c>
      <c r="N33" s="23">
        <f t="shared" si="8"/>
        <v>41</v>
      </c>
      <c r="O33" s="23">
        <f t="shared" si="2"/>
        <v>1.64</v>
      </c>
      <c r="P33" s="23">
        <f t="shared" si="3"/>
        <v>0.11348800000000001</v>
      </c>
      <c r="Q33" s="3">
        <f>F33-I33</f>
        <v>176.02171428571427</v>
      </c>
      <c r="R33" s="3">
        <f t="shared" si="9"/>
        <v>186.96520000000001</v>
      </c>
      <c r="S33" s="3">
        <f>Q33/0.85</f>
        <v>207.08436974789913</v>
      </c>
    </row>
    <row r="34" spans="1:19" s="24" customFormat="1" ht="13.5" customHeight="1">
      <c r="A34" s="20">
        <v>23</v>
      </c>
      <c r="B34" s="21" t="s">
        <v>14</v>
      </c>
      <c r="C34" s="21" t="s">
        <v>29</v>
      </c>
      <c r="D34" s="21">
        <v>10</v>
      </c>
      <c r="E34" s="22">
        <v>250</v>
      </c>
      <c r="F34" s="25">
        <f t="shared" si="0"/>
        <v>212.5</v>
      </c>
      <c r="G34" s="42">
        <f t="shared" si="5"/>
        <v>14.450867052023121</v>
      </c>
      <c r="H34" s="42">
        <f t="shared" si="6"/>
        <v>361.27167630057801</v>
      </c>
      <c r="I34" s="23">
        <f t="shared" si="1"/>
        <v>26.691428571428574</v>
      </c>
      <c r="J34" s="23">
        <f t="shared" si="7"/>
        <v>18.684000000000001</v>
      </c>
      <c r="K34" s="23">
        <v>34</v>
      </c>
      <c r="L34" s="23">
        <v>30</v>
      </c>
      <c r="M34" s="23">
        <v>26</v>
      </c>
      <c r="N34" s="23">
        <f t="shared" si="8"/>
        <v>30</v>
      </c>
      <c r="O34" s="23">
        <f t="shared" si="2"/>
        <v>1.2</v>
      </c>
      <c r="P34" s="23">
        <f t="shared" si="3"/>
        <v>8.3040000000000003E-2</v>
      </c>
      <c r="Q34" s="3">
        <f>F34-I34</f>
        <v>185.80857142857144</v>
      </c>
      <c r="R34" s="3">
        <f t="shared" si="9"/>
        <v>193.816</v>
      </c>
      <c r="S34" s="3">
        <f>Q34/0.85</f>
        <v>218.5983193277311</v>
      </c>
    </row>
    <row r="35" spans="1:19" s="24" customFormat="1" ht="13.5" customHeight="1">
      <c r="A35" s="20">
        <v>24</v>
      </c>
      <c r="B35" s="21" t="s">
        <v>15</v>
      </c>
      <c r="C35" s="21" t="s">
        <v>29</v>
      </c>
      <c r="D35" s="21">
        <v>10</v>
      </c>
      <c r="E35" s="22">
        <v>250</v>
      </c>
      <c r="F35" s="25">
        <f t="shared" si="0"/>
        <v>212.5</v>
      </c>
      <c r="G35" s="42">
        <f t="shared" si="5"/>
        <v>14.450867052023121</v>
      </c>
      <c r="H35" s="42">
        <f t="shared" si="6"/>
        <v>361.27167630057801</v>
      </c>
      <c r="I35" s="23">
        <f t="shared" si="1"/>
        <v>24.615428571428577</v>
      </c>
      <c r="J35" s="23">
        <f t="shared" si="7"/>
        <v>17.230800000000002</v>
      </c>
      <c r="K35" s="23">
        <v>25</v>
      </c>
      <c r="L35" s="23">
        <v>37</v>
      </c>
      <c r="M35" s="23">
        <v>21</v>
      </c>
      <c r="N35" s="23">
        <f t="shared" si="8"/>
        <v>27.666666666666668</v>
      </c>
      <c r="O35" s="23">
        <f t="shared" si="2"/>
        <v>1.1066666666666667</v>
      </c>
      <c r="P35" s="23">
        <f t="shared" si="3"/>
        <v>7.6581333333333335E-2</v>
      </c>
      <c r="Q35" s="3">
        <f>F35-I35</f>
        <v>187.88457142857143</v>
      </c>
      <c r="R35" s="3">
        <f t="shared" si="9"/>
        <v>195.26920000000001</v>
      </c>
      <c r="S35" s="3">
        <f>Q35/0.85</f>
        <v>221.04067226890757</v>
      </c>
    </row>
    <row r="36" spans="1:19" s="27" customFormat="1" ht="12" customHeight="1">
      <c r="A36" s="26"/>
      <c r="B36" s="77" t="s">
        <v>52</v>
      </c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9"/>
    </row>
    <row r="37" spans="1:19" s="24" customFormat="1" ht="13.5" customHeight="1">
      <c r="A37" s="20">
        <v>25</v>
      </c>
      <c r="B37" s="21" t="s">
        <v>16</v>
      </c>
      <c r="C37" s="21" t="s">
        <v>29</v>
      </c>
      <c r="D37" s="21">
        <v>6</v>
      </c>
      <c r="E37" s="22">
        <v>400</v>
      </c>
      <c r="F37" s="25">
        <f t="shared" ref="F37:F49" si="10">E37*0.85</f>
        <v>340</v>
      </c>
      <c r="G37" s="42">
        <f t="shared" si="5"/>
        <v>38.53564547206166</v>
      </c>
      <c r="H37" s="42">
        <f>G37*15</f>
        <v>578.03468208092488</v>
      </c>
      <c r="I37" s="23">
        <f t="shared" ref="I37:I49" si="11">1.73*D37*0.9*O37/0.7</f>
        <v>96.978857142857123</v>
      </c>
      <c r="J37" s="23">
        <f>1.73*0.4*0.9*N37</f>
        <v>67.885199999999998</v>
      </c>
      <c r="K37" s="23">
        <v>102</v>
      </c>
      <c r="L37" s="23">
        <v>100</v>
      </c>
      <c r="M37" s="23">
        <v>125</v>
      </c>
      <c r="N37" s="23">
        <f>(M37+K37+L37)/3</f>
        <v>109</v>
      </c>
      <c r="O37" s="23">
        <f>(K37+L37+M37)/3/15</f>
        <v>7.2666666666666666</v>
      </c>
      <c r="P37" s="23">
        <f t="shared" ref="P37:P49" si="12">O37/G37</f>
        <v>0.18856999999999999</v>
      </c>
      <c r="Q37" s="3">
        <f>F37-I37</f>
        <v>243.02114285714288</v>
      </c>
      <c r="R37" s="3">
        <f>F37-J37</f>
        <v>272.1148</v>
      </c>
      <c r="S37" s="3">
        <f>Q37/0.85</f>
        <v>285.90722689075631</v>
      </c>
    </row>
    <row r="38" spans="1:19" s="24" customFormat="1" ht="13.5" customHeight="1">
      <c r="A38" s="20">
        <v>26</v>
      </c>
      <c r="B38" s="28" t="s">
        <v>17</v>
      </c>
      <c r="C38" s="21" t="s">
        <v>32</v>
      </c>
      <c r="D38" s="21">
        <v>6</v>
      </c>
      <c r="E38" s="22">
        <v>400</v>
      </c>
      <c r="F38" s="25">
        <f t="shared" si="10"/>
        <v>340</v>
      </c>
      <c r="G38" s="42">
        <f t="shared" si="5"/>
        <v>38.53564547206166</v>
      </c>
      <c r="H38" s="42">
        <f t="shared" ref="H38:H49" si="13">G38*15</f>
        <v>578.03468208092488</v>
      </c>
      <c r="I38" s="23">
        <f t="shared" si="11"/>
        <v>131.82599999999996</v>
      </c>
      <c r="J38" s="23">
        <f t="shared" ref="J38:J49" si="14">1.73*0.4*0.9*N38</f>
        <v>92.278199999999998</v>
      </c>
      <c r="K38" s="23">
        <v>150</v>
      </c>
      <c r="L38" s="23">
        <v>148</v>
      </c>
      <c r="M38" s="23">
        <v>146.5</v>
      </c>
      <c r="N38" s="23">
        <f t="shared" ref="N38:N49" si="15">(M38+K38+L38)/3</f>
        <v>148.16666666666666</v>
      </c>
      <c r="O38" s="23">
        <f t="shared" ref="O38:O49" si="16">(K38+L38+M38)/3/15</f>
        <v>9.8777777777777764</v>
      </c>
      <c r="P38" s="23">
        <f t="shared" si="12"/>
        <v>0.25632833333333327</v>
      </c>
      <c r="Q38" s="46">
        <f>F38-(I38+I39)</f>
        <v>139.66600000000005</v>
      </c>
      <c r="R38" s="58">
        <f>F38-(J38+J39)</f>
        <v>199.7662</v>
      </c>
      <c r="S38" s="46">
        <f>Q38/0.85</f>
        <v>164.31294117647064</v>
      </c>
    </row>
    <row r="39" spans="1:19" s="24" customFormat="1" ht="13.5" customHeight="1">
      <c r="A39" s="20">
        <v>27</v>
      </c>
      <c r="B39" s="29"/>
      <c r="C39" s="21" t="s">
        <v>33</v>
      </c>
      <c r="D39" s="21">
        <v>6</v>
      </c>
      <c r="E39" s="22">
        <v>400</v>
      </c>
      <c r="F39" s="25">
        <f t="shared" si="10"/>
        <v>340</v>
      </c>
      <c r="G39" s="42">
        <f>E39/(1.73*D39)</f>
        <v>38.53564547206166</v>
      </c>
      <c r="H39" s="42">
        <f t="shared" si="13"/>
        <v>578.03468208092488</v>
      </c>
      <c r="I39" s="23">
        <f t="shared" si="11"/>
        <v>68.507999999999996</v>
      </c>
      <c r="J39" s="23">
        <f t="shared" si="14"/>
        <v>47.955600000000004</v>
      </c>
      <c r="K39" s="23">
        <v>86</v>
      </c>
      <c r="L39" s="23">
        <v>100</v>
      </c>
      <c r="M39" s="23">
        <v>45</v>
      </c>
      <c r="N39" s="23">
        <f t="shared" si="15"/>
        <v>77</v>
      </c>
      <c r="O39" s="23">
        <f t="shared" si="16"/>
        <v>5.1333333333333337</v>
      </c>
      <c r="P39" s="23">
        <f t="shared" si="12"/>
        <v>0.13321</v>
      </c>
      <c r="Q39" s="47"/>
      <c r="R39" s="59"/>
      <c r="S39" s="47"/>
    </row>
    <row r="40" spans="1:19" s="24" customFormat="1" ht="13.5" customHeight="1">
      <c r="A40" s="20">
        <v>28</v>
      </c>
      <c r="B40" s="28" t="s">
        <v>18</v>
      </c>
      <c r="C40" s="21" t="s">
        <v>32</v>
      </c>
      <c r="D40" s="21">
        <v>6</v>
      </c>
      <c r="E40" s="22">
        <v>630</v>
      </c>
      <c r="F40" s="25">
        <f t="shared" si="10"/>
        <v>535.5</v>
      </c>
      <c r="G40" s="42">
        <v>60.6</v>
      </c>
      <c r="H40" s="42">
        <f t="shared" si="13"/>
        <v>909</v>
      </c>
      <c r="I40" s="23">
        <f t="shared" si="11"/>
        <v>272.2525714285714</v>
      </c>
      <c r="J40" s="23">
        <f t="shared" si="14"/>
        <v>190.57680000000002</v>
      </c>
      <c r="K40" s="23">
        <v>326</v>
      </c>
      <c r="L40" s="23">
        <v>351</v>
      </c>
      <c r="M40" s="23">
        <v>241</v>
      </c>
      <c r="N40" s="23">
        <f t="shared" si="15"/>
        <v>306</v>
      </c>
      <c r="O40" s="23">
        <f t="shared" si="16"/>
        <v>20.399999999999999</v>
      </c>
      <c r="P40" s="23">
        <f t="shared" si="12"/>
        <v>0.3366336633663366</v>
      </c>
      <c r="Q40" s="46">
        <f>F40-(I40+I41)</f>
        <v>219.6514285714286</v>
      </c>
      <c r="R40" s="61">
        <f>F40-(J40+J41)</f>
        <v>314.40599999999995</v>
      </c>
      <c r="S40" s="46">
        <f>Q40/0.85</f>
        <v>258.41344537815132</v>
      </c>
    </row>
    <row r="41" spans="1:19" s="24" customFormat="1" ht="13.5" customHeight="1">
      <c r="A41" s="20">
        <v>29</v>
      </c>
      <c r="B41" s="29"/>
      <c r="C41" s="21" t="s">
        <v>33</v>
      </c>
      <c r="D41" s="21">
        <v>6</v>
      </c>
      <c r="E41" s="22">
        <v>630</v>
      </c>
      <c r="F41" s="25">
        <f t="shared" si="10"/>
        <v>535.5</v>
      </c>
      <c r="G41" s="42">
        <v>60.6</v>
      </c>
      <c r="H41" s="42">
        <f t="shared" si="13"/>
        <v>909</v>
      </c>
      <c r="I41" s="23">
        <f t="shared" si="11"/>
        <v>43.595999999999997</v>
      </c>
      <c r="J41" s="23">
        <f t="shared" si="14"/>
        <v>30.517200000000003</v>
      </c>
      <c r="K41" s="23">
        <v>48</v>
      </c>
      <c r="L41" s="23">
        <v>44</v>
      </c>
      <c r="M41" s="23">
        <v>55</v>
      </c>
      <c r="N41" s="23">
        <f t="shared" si="15"/>
        <v>49</v>
      </c>
      <c r="O41" s="23">
        <f t="shared" si="16"/>
        <v>3.2666666666666666</v>
      </c>
      <c r="P41" s="23">
        <f t="shared" si="12"/>
        <v>5.3905390539053903E-2</v>
      </c>
      <c r="Q41" s="47"/>
      <c r="R41" s="62"/>
      <c r="S41" s="47"/>
    </row>
    <row r="42" spans="1:19" s="24" customFormat="1" ht="13.5" customHeight="1">
      <c r="A42" s="20">
        <v>30</v>
      </c>
      <c r="B42" s="28" t="s">
        <v>19</v>
      </c>
      <c r="C42" s="21" t="s">
        <v>32</v>
      </c>
      <c r="D42" s="21">
        <v>6</v>
      </c>
      <c r="E42" s="22">
        <v>400</v>
      </c>
      <c r="F42" s="25">
        <f t="shared" si="10"/>
        <v>340</v>
      </c>
      <c r="G42" s="42">
        <f t="shared" si="5"/>
        <v>38.53564547206166</v>
      </c>
      <c r="H42" s="42">
        <f t="shared" si="13"/>
        <v>578.03468208092488</v>
      </c>
      <c r="I42" s="23">
        <f t="shared" si="11"/>
        <v>0</v>
      </c>
      <c r="J42" s="23">
        <f t="shared" si="14"/>
        <v>0</v>
      </c>
      <c r="K42" s="23">
        <v>0</v>
      </c>
      <c r="L42" s="23">
        <v>0</v>
      </c>
      <c r="M42" s="23">
        <v>0</v>
      </c>
      <c r="N42" s="23">
        <f t="shared" si="15"/>
        <v>0</v>
      </c>
      <c r="O42" s="23">
        <f t="shared" si="16"/>
        <v>0</v>
      </c>
      <c r="P42" s="23">
        <f t="shared" si="12"/>
        <v>0</v>
      </c>
      <c r="Q42" s="58">
        <f>F43-(I42+I43)</f>
        <v>212.5</v>
      </c>
      <c r="R42" s="58">
        <f>F43-(J42+J43)</f>
        <v>212.5</v>
      </c>
      <c r="S42" s="58">
        <f>Q42/0.85</f>
        <v>250</v>
      </c>
    </row>
    <row r="43" spans="1:19" s="24" customFormat="1" ht="13.5" customHeight="1">
      <c r="A43" s="20">
        <v>31</v>
      </c>
      <c r="B43" s="29"/>
      <c r="C43" s="21" t="s">
        <v>33</v>
      </c>
      <c r="D43" s="21">
        <v>6</v>
      </c>
      <c r="E43" s="22">
        <v>250</v>
      </c>
      <c r="F43" s="25">
        <f t="shared" si="10"/>
        <v>212.5</v>
      </c>
      <c r="G43" s="42">
        <f t="shared" si="5"/>
        <v>24.084778420038539</v>
      </c>
      <c r="H43" s="42">
        <f t="shared" si="13"/>
        <v>361.27167630057806</v>
      </c>
      <c r="I43" s="23">
        <f t="shared" si="11"/>
        <v>0</v>
      </c>
      <c r="J43" s="23">
        <f t="shared" si="14"/>
        <v>0</v>
      </c>
      <c r="K43" s="23">
        <v>0</v>
      </c>
      <c r="L43" s="23">
        <v>0</v>
      </c>
      <c r="M43" s="23">
        <v>0</v>
      </c>
      <c r="N43" s="23">
        <f t="shared" si="15"/>
        <v>0</v>
      </c>
      <c r="O43" s="23">
        <f t="shared" si="16"/>
        <v>0</v>
      </c>
      <c r="P43" s="23">
        <f t="shared" si="12"/>
        <v>0</v>
      </c>
      <c r="Q43" s="59"/>
      <c r="R43" s="59"/>
      <c r="S43" s="59"/>
    </row>
    <row r="44" spans="1:19" s="24" customFormat="1" ht="13.5" customHeight="1">
      <c r="A44" s="20">
        <v>32</v>
      </c>
      <c r="B44" s="28" t="s">
        <v>20</v>
      </c>
      <c r="C44" s="21" t="s">
        <v>32</v>
      </c>
      <c r="D44" s="21">
        <v>6</v>
      </c>
      <c r="E44" s="22">
        <v>250</v>
      </c>
      <c r="F44" s="25">
        <f t="shared" si="10"/>
        <v>212.5</v>
      </c>
      <c r="G44" s="42">
        <f t="shared" si="5"/>
        <v>24.084778420038539</v>
      </c>
      <c r="H44" s="42">
        <f t="shared" si="13"/>
        <v>361.27167630057806</v>
      </c>
      <c r="I44" s="23">
        <f t="shared" si="11"/>
        <v>149.76857142857142</v>
      </c>
      <c r="J44" s="23">
        <f t="shared" si="14"/>
        <v>104.83800000000001</v>
      </c>
      <c r="K44" s="23">
        <v>180</v>
      </c>
      <c r="L44" s="23">
        <v>159</v>
      </c>
      <c r="M44" s="23">
        <v>166</v>
      </c>
      <c r="N44" s="23">
        <f t="shared" si="15"/>
        <v>168.33333333333334</v>
      </c>
      <c r="O44" s="23">
        <f t="shared" si="16"/>
        <v>11.222222222222223</v>
      </c>
      <c r="P44" s="23">
        <f t="shared" si="12"/>
        <v>0.46594666666666662</v>
      </c>
      <c r="Q44" s="58">
        <f>F44-(I44+I45)</f>
        <v>62.73142857142858</v>
      </c>
      <c r="R44" s="58">
        <f>F44-(J44+J45)</f>
        <v>107.66199999999999</v>
      </c>
      <c r="S44" s="58">
        <f>Q44/0.85</f>
        <v>73.801680672268915</v>
      </c>
    </row>
    <row r="45" spans="1:19" s="24" customFormat="1" ht="13.5" customHeight="1">
      <c r="A45" s="20">
        <v>33</v>
      </c>
      <c r="B45" s="29"/>
      <c r="C45" s="21" t="s">
        <v>33</v>
      </c>
      <c r="D45" s="21">
        <v>6</v>
      </c>
      <c r="E45" s="22">
        <v>250</v>
      </c>
      <c r="F45" s="25">
        <f t="shared" si="10"/>
        <v>212.5</v>
      </c>
      <c r="G45" s="42">
        <f t="shared" si="5"/>
        <v>24.084778420038539</v>
      </c>
      <c r="H45" s="42">
        <f t="shared" si="13"/>
        <v>361.27167630057806</v>
      </c>
      <c r="I45" s="23">
        <f t="shared" si="11"/>
        <v>0</v>
      </c>
      <c r="J45" s="23">
        <f t="shared" si="14"/>
        <v>0</v>
      </c>
      <c r="K45" s="23">
        <v>0</v>
      </c>
      <c r="L45" s="23">
        <v>0</v>
      </c>
      <c r="M45" s="23">
        <v>0</v>
      </c>
      <c r="N45" s="23">
        <f t="shared" si="15"/>
        <v>0</v>
      </c>
      <c r="O45" s="23">
        <f t="shared" si="16"/>
        <v>0</v>
      </c>
      <c r="P45" s="23">
        <f t="shared" si="12"/>
        <v>0</v>
      </c>
      <c r="Q45" s="59"/>
      <c r="R45" s="59"/>
      <c r="S45" s="59"/>
    </row>
    <row r="46" spans="1:19" s="24" customFormat="1" ht="13.5" customHeight="1">
      <c r="A46" s="20">
        <v>34</v>
      </c>
      <c r="B46" s="21" t="s">
        <v>21</v>
      </c>
      <c r="C46" s="21" t="s">
        <v>29</v>
      </c>
      <c r="D46" s="21">
        <v>6</v>
      </c>
      <c r="E46" s="22">
        <v>630</v>
      </c>
      <c r="F46" s="25">
        <f t="shared" si="10"/>
        <v>535.5</v>
      </c>
      <c r="G46" s="42">
        <v>60.6</v>
      </c>
      <c r="H46" s="42">
        <f t="shared" si="13"/>
        <v>909</v>
      </c>
      <c r="I46" s="23">
        <f t="shared" si="11"/>
        <v>116.25599999999999</v>
      </c>
      <c r="J46" s="23">
        <f t="shared" si="14"/>
        <v>81.379199999999997</v>
      </c>
      <c r="K46" s="23">
        <v>120</v>
      </c>
      <c r="L46" s="23">
        <v>137</v>
      </c>
      <c r="M46" s="23">
        <v>135</v>
      </c>
      <c r="N46" s="23">
        <f t="shared" si="15"/>
        <v>130.66666666666666</v>
      </c>
      <c r="O46" s="23">
        <f t="shared" si="16"/>
        <v>8.7111111111111104</v>
      </c>
      <c r="P46" s="23">
        <f t="shared" si="12"/>
        <v>0.14374770810414372</v>
      </c>
      <c r="Q46" s="3">
        <f>F46-I46</f>
        <v>419.24400000000003</v>
      </c>
      <c r="R46" s="3">
        <f>F46-J46</f>
        <v>454.12080000000003</v>
      </c>
      <c r="S46" s="3">
        <f>Q46/0.85</f>
        <v>493.22823529411767</v>
      </c>
    </row>
    <row r="47" spans="1:19" s="24" customFormat="1" ht="13.5" customHeight="1">
      <c r="A47" s="20">
        <v>35</v>
      </c>
      <c r="B47" s="28" t="s">
        <v>22</v>
      </c>
      <c r="C47" s="21" t="s">
        <v>32</v>
      </c>
      <c r="D47" s="21">
        <v>6</v>
      </c>
      <c r="E47" s="22">
        <v>630</v>
      </c>
      <c r="F47" s="25">
        <f t="shared" si="10"/>
        <v>535.5</v>
      </c>
      <c r="G47" s="42">
        <v>60.6</v>
      </c>
      <c r="H47" s="42">
        <f t="shared" si="13"/>
        <v>909</v>
      </c>
      <c r="I47" s="23">
        <f t="shared" si="11"/>
        <v>0</v>
      </c>
      <c r="J47" s="23">
        <f t="shared" si="14"/>
        <v>0</v>
      </c>
      <c r="K47" s="23">
        <v>0</v>
      </c>
      <c r="L47" s="23">
        <v>0</v>
      </c>
      <c r="M47" s="23">
        <v>0</v>
      </c>
      <c r="N47" s="23">
        <f t="shared" si="15"/>
        <v>0</v>
      </c>
      <c r="O47" s="23">
        <f t="shared" si="16"/>
        <v>0</v>
      </c>
      <c r="P47" s="23">
        <f t="shared" si="12"/>
        <v>0</v>
      </c>
      <c r="Q47" s="58">
        <f>F47-(I47+I48)</f>
        <v>396.40800000000002</v>
      </c>
      <c r="R47" s="58">
        <f>F47-(J47+J48)</f>
        <v>438.13560000000001</v>
      </c>
      <c r="S47" s="58">
        <f>Q47/0.85</f>
        <v>466.36235294117648</v>
      </c>
    </row>
    <row r="48" spans="1:19" s="24" customFormat="1" ht="13.5" customHeight="1">
      <c r="A48" s="20">
        <v>36</v>
      </c>
      <c r="B48" s="29"/>
      <c r="C48" s="21" t="s">
        <v>33</v>
      </c>
      <c r="D48" s="21">
        <v>6</v>
      </c>
      <c r="E48" s="22">
        <v>630</v>
      </c>
      <c r="F48" s="25">
        <f t="shared" si="10"/>
        <v>535.5</v>
      </c>
      <c r="G48" s="42">
        <v>60.6</v>
      </c>
      <c r="H48" s="42">
        <f t="shared" si="13"/>
        <v>909</v>
      </c>
      <c r="I48" s="23">
        <f t="shared" si="11"/>
        <v>139.09199999999998</v>
      </c>
      <c r="J48" s="23">
        <f t="shared" si="14"/>
        <v>97.364400000000003</v>
      </c>
      <c r="K48" s="23">
        <v>127</v>
      </c>
      <c r="L48" s="23">
        <v>172</v>
      </c>
      <c r="M48" s="23">
        <v>170</v>
      </c>
      <c r="N48" s="23">
        <f t="shared" si="15"/>
        <v>156.33333333333334</v>
      </c>
      <c r="O48" s="23">
        <f t="shared" si="16"/>
        <v>10.422222222222222</v>
      </c>
      <c r="P48" s="23">
        <f t="shared" si="12"/>
        <v>0.17198386505317198</v>
      </c>
      <c r="Q48" s="59"/>
      <c r="R48" s="59"/>
      <c r="S48" s="59"/>
    </row>
    <row r="49" spans="1:19" s="24" customFormat="1" ht="13.5" customHeight="1">
      <c r="A49" s="20">
        <v>37</v>
      </c>
      <c r="B49" s="21" t="s">
        <v>23</v>
      </c>
      <c r="C49" s="21" t="s">
        <v>29</v>
      </c>
      <c r="D49" s="21">
        <v>6</v>
      </c>
      <c r="E49" s="22">
        <v>250</v>
      </c>
      <c r="F49" s="25">
        <f t="shared" si="10"/>
        <v>212.5</v>
      </c>
      <c r="G49" s="42">
        <f t="shared" si="5"/>
        <v>24.084778420038539</v>
      </c>
      <c r="H49" s="42">
        <f t="shared" si="13"/>
        <v>361.27167630057806</v>
      </c>
      <c r="I49" s="23">
        <f t="shared" si="11"/>
        <v>0</v>
      </c>
      <c r="J49" s="23">
        <f t="shared" si="14"/>
        <v>0</v>
      </c>
      <c r="K49" s="23">
        <v>0</v>
      </c>
      <c r="L49" s="23">
        <v>0</v>
      </c>
      <c r="M49" s="23">
        <v>0</v>
      </c>
      <c r="N49" s="23">
        <f t="shared" si="15"/>
        <v>0</v>
      </c>
      <c r="O49" s="23">
        <f t="shared" si="16"/>
        <v>0</v>
      </c>
      <c r="P49" s="23">
        <f t="shared" si="12"/>
        <v>0</v>
      </c>
      <c r="Q49" s="3">
        <f>F49-I49</f>
        <v>212.5</v>
      </c>
      <c r="R49" s="3">
        <f>F49-J49</f>
        <v>212.5</v>
      </c>
      <c r="S49" s="3">
        <f>Q49/0.85</f>
        <v>250</v>
      </c>
    </row>
    <row r="50" spans="1:19" s="27" customFormat="1" ht="14">
      <c r="A50" s="26"/>
      <c r="B50" s="77" t="s">
        <v>53</v>
      </c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9"/>
    </row>
    <row r="51" spans="1:19" s="24" customFormat="1" ht="14">
      <c r="A51" s="20">
        <v>41</v>
      </c>
      <c r="B51" s="63" t="str">
        <f>'[1]Ф8,55,Ф60'!$A$5</f>
        <v>ТП-31</v>
      </c>
      <c r="C51" s="21" t="s">
        <v>32</v>
      </c>
      <c r="D51" s="21">
        <v>6</v>
      </c>
      <c r="E51" s="22">
        <v>250</v>
      </c>
      <c r="F51" s="25">
        <f t="shared" ref="F51:F114" si="17">E51*0.85</f>
        <v>212.5</v>
      </c>
      <c r="G51" s="42">
        <f t="shared" si="5"/>
        <v>24.084778420038539</v>
      </c>
      <c r="H51" s="42">
        <f>G51*15</f>
        <v>361.27167630057806</v>
      </c>
      <c r="I51" s="23">
        <f t="shared" ref="I51:I114" si="18">1.73*D51*0.9*O51/0.7</f>
        <v>0</v>
      </c>
      <c r="J51" s="23">
        <f>1.73*0.4*0.9*N51</f>
        <v>0</v>
      </c>
      <c r="K51" s="23">
        <v>0</v>
      </c>
      <c r="L51" s="23">
        <v>0</v>
      </c>
      <c r="M51" s="23">
        <v>0</v>
      </c>
      <c r="N51" s="23">
        <f>(M51+K51+L51)/3</f>
        <v>0</v>
      </c>
      <c r="O51" s="23">
        <f>(K51+L51+M51)/3/15</f>
        <v>0</v>
      </c>
      <c r="P51" s="23">
        <f t="shared" ref="P51:P114" si="19">O51/G51</f>
        <v>0</v>
      </c>
      <c r="Q51" s="58">
        <f>F51-(I51+I52)</f>
        <v>203.66217142857144</v>
      </c>
      <c r="R51" s="58">
        <f>F51-(J51+J52)</f>
        <v>206.31352000000001</v>
      </c>
      <c r="S51" s="58">
        <f>Q51/0.85</f>
        <v>239.60255462184875</v>
      </c>
    </row>
    <row r="52" spans="1:19" s="24" customFormat="1" ht="14">
      <c r="A52" s="20">
        <v>42</v>
      </c>
      <c r="B52" s="64"/>
      <c r="C52" s="21" t="s">
        <v>33</v>
      </c>
      <c r="D52" s="21">
        <v>6</v>
      </c>
      <c r="E52" s="22">
        <v>250</v>
      </c>
      <c r="F52" s="25">
        <f t="shared" si="17"/>
        <v>212.5</v>
      </c>
      <c r="G52" s="42">
        <f t="shared" si="5"/>
        <v>24.084778420038539</v>
      </c>
      <c r="H52" s="42">
        <f t="shared" ref="H52:H115" si="20">G52*15</f>
        <v>361.27167630057806</v>
      </c>
      <c r="I52" s="23">
        <f t="shared" si="18"/>
        <v>8.837828571428572</v>
      </c>
      <c r="J52" s="23">
        <f t="shared" ref="J52:J115" si="21">1.73*0.4*0.9*N52</f>
        <v>6.1864800000000004</v>
      </c>
      <c r="K52" s="23">
        <v>7.3</v>
      </c>
      <c r="L52" s="23">
        <v>7</v>
      </c>
      <c r="M52" s="23">
        <v>15.5</v>
      </c>
      <c r="N52" s="23">
        <f t="shared" ref="N52:N115" si="22">(M52+K52+L52)/3</f>
        <v>9.9333333333333336</v>
      </c>
      <c r="O52" s="23">
        <f t="shared" ref="O52:O115" si="23">(K52+L52+M52)/3/15</f>
        <v>0.66222222222222227</v>
      </c>
      <c r="P52" s="23">
        <f t="shared" si="19"/>
        <v>2.7495466666666666E-2</v>
      </c>
      <c r="Q52" s="59"/>
      <c r="R52" s="59"/>
      <c r="S52" s="59"/>
    </row>
    <row r="53" spans="1:19" s="24" customFormat="1" ht="14">
      <c r="A53" s="20">
        <v>43</v>
      </c>
      <c r="B53" s="63" t="str">
        <f>'[1]Ф8,55,Ф60'!$K$9</f>
        <v xml:space="preserve">ТП-71 </v>
      </c>
      <c r="C53" s="21" t="s">
        <v>32</v>
      </c>
      <c r="D53" s="21">
        <v>6</v>
      </c>
      <c r="E53" s="22">
        <v>400</v>
      </c>
      <c r="F53" s="25">
        <f t="shared" si="17"/>
        <v>340</v>
      </c>
      <c r="G53" s="42">
        <f t="shared" si="5"/>
        <v>38.53564547206166</v>
      </c>
      <c r="H53" s="42">
        <f t="shared" si="20"/>
        <v>578.03468208092488</v>
      </c>
      <c r="I53" s="23">
        <f t="shared" si="18"/>
        <v>273.7354285714286</v>
      </c>
      <c r="J53" s="23">
        <f t="shared" si="21"/>
        <v>191.61480000000003</v>
      </c>
      <c r="K53" s="23">
        <v>311</v>
      </c>
      <c r="L53" s="23">
        <v>314</v>
      </c>
      <c r="M53" s="23">
        <v>298</v>
      </c>
      <c r="N53" s="23">
        <f t="shared" si="22"/>
        <v>307.66666666666669</v>
      </c>
      <c r="O53" s="23">
        <f t="shared" si="23"/>
        <v>20.511111111111113</v>
      </c>
      <c r="P53" s="23">
        <f t="shared" si="19"/>
        <v>0.53226333333333331</v>
      </c>
      <c r="Q53" s="58">
        <f>F53-(I53+I54)</f>
        <v>-69.56514285714286</v>
      </c>
      <c r="R53" s="58">
        <f>F53-(J53+J54)</f>
        <v>53.304399999999987</v>
      </c>
      <c r="S53" s="58">
        <f>Q53/0.85</f>
        <v>-81.841344537815132</v>
      </c>
    </row>
    <row r="54" spans="1:19" s="24" customFormat="1" ht="14">
      <c r="A54" s="20">
        <v>44</v>
      </c>
      <c r="B54" s="64"/>
      <c r="C54" s="21" t="s">
        <v>33</v>
      </c>
      <c r="D54" s="21">
        <v>6</v>
      </c>
      <c r="E54" s="22">
        <v>400</v>
      </c>
      <c r="F54" s="25">
        <f t="shared" si="17"/>
        <v>340</v>
      </c>
      <c r="G54" s="42">
        <f t="shared" si="5"/>
        <v>38.53564547206166</v>
      </c>
      <c r="H54" s="42">
        <f t="shared" si="20"/>
        <v>578.03468208092488</v>
      </c>
      <c r="I54" s="23">
        <f t="shared" si="18"/>
        <v>135.82971428571426</v>
      </c>
      <c r="J54" s="23">
        <f t="shared" si="21"/>
        <v>95.080799999999996</v>
      </c>
      <c r="K54" s="23">
        <v>102</v>
      </c>
      <c r="L54" s="23">
        <v>177</v>
      </c>
      <c r="M54" s="23">
        <v>179</v>
      </c>
      <c r="N54" s="23">
        <f t="shared" si="22"/>
        <v>152.66666666666666</v>
      </c>
      <c r="O54" s="23">
        <f t="shared" si="23"/>
        <v>10.177777777777777</v>
      </c>
      <c r="P54" s="23">
        <f t="shared" si="19"/>
        <v>0.26411333333333331</v>
      </c>
      <c r="Q54" s="59"/>
      <c r="R54" s="59"/>
      <c r="S54" s="59"/>
    </row>
    <row r="55" spans="1:19" s="24" customFormat="1" ht="14">
      <c r="A55" s="20">
        <v>45</v>
      </c>
      <c r="B55" s="63" t="s">
        <v>24</v>
      </c>
      <c r="C55" s="21" t="s">
        <v>32</v>
      </c>
      <c r="D55" s="21">
        <v>6</v>
      </c>
      <c r="E55" s="22">
        <v>630</v>
      </c>
      <c r="F55" s="25">
        <f t="shared" si="17"/>
        <v>535.5</v>
      </c>
      <c r="G55" s="42">
        <v>60.621000000000002</v>
      </c>
      <c r="H55" s="42">
        <f t="shared" si="20"/>
        <v>909.31500000000005</v>
      </c>
      <c r="I55" s="23">
        <f t="shared" si="18"/>
        <v>304.87542857142853</v>
      </c>
      <c r="J55" s="23">
        <f t="shared" si="21"/>
        <v>213.41280000000003</v>
      </c>
      <c r="K55" s="23">
        <v>312</v>
      </c>
      <c r="L55" s="23">
        <v>377</v>
      </c>
      <c r="M55" s="23">
        <v>339</v>
      </c>
      <c r="N55" s="23">
        <f t="shared" si="22"/>
        <v>342.66666666666669</v>
      </c>
      <c r="O55" s="23">
        <f t="shared" si="23"/>
        <v>22.844444444444445</v>
      </c>
      <c r="P55" s="23">
        <f t="shared" si="19"/>
        <v>0.37684044216433982</v>
      </c>
      <c r="Q55" s="58">
        <f>F55-(I55+I56)</f>
        <v>83.821714285714336</v>
      </c>
      <c r="R55" s="58">
        <f>F55-(J55+J56)</f>
        <v>219.3252</v>
      </c>
      <c r="S55" s="58">
        <f>Q55/0.85</f>
        <v>98.613781512605101</v>
      </c>
    </row>
    <row r="56" spans="1:19" s="24" customFormat="1" ht="14">
      <c r="A56" s="20">
        <v>46</v>
      </c>
      <c r="B56" s="64"/>
      <c r="C56" s="21" t="s">
        <v>33</v>
      </c>
      <c r="D56" s="21">
        <v>6</v>
      </c>
      <c r="E56" s="22">
        <v>630</v>
      </c>
      <c r="F56" s="25">
        <f t="shared" si="17"/>
        <v>535.5</v>
      </c>
      <c r="G56" s="42">
        <v>60.621000000000002</v>
      </c>
      <c r="H56" s="42">
        <f t="shared" si="20"/>
        <v>909.31500000000005</v>
      </c>
      <c r="I56" s="23">
        <f t="shared" si="18"/>
        <v>146.80285714285714</v>
      </c>
      <c r="J56" s="23">
        <f t="shared" si="21"/>
        <v>102.762</v>
      </c>
      <c r="K56" s="23">
        <v>150</v>
      </c>
      <c r="L56" s="23">
        <v>174</v>
      </c>
      <c r="M56" s="23">
        <v>171</v>
      </c>
      <c r="N56" s="23">
        <f t="shared" si="22"/>
        <v>165</v>
      </c>
      <c r="O56" s="23">
        <f t="shared" si="23"/>
        <v>11</v>
      </c>
      <c r="P56" s="23">
        <f t="shared" si="19"/>
        <v>0.18145527127563055</v>
      </c>
      <c r="Q56" s="59"/>
      <c r="R56" s="59"/>
      <c r="S56" s="59"/>
    </row>
    <row r="57" spans="1:19" s="24" customFormat="1" ht="14">
      <c r="A57" s="20">
        <v>47</v>
      </c>
      <c r="B57" s="63" t="str">
        <f>'[1]ф37,Ф30'!$B$15</f>
        <v>ТП-33</v>
      </c>
      <c r="C57" s="21" t="s">
        <v>32</v>
      </c>
      <c r="D57" s="21">
        <v>6</v>
      </c>
      <c r="E57" s="22">
        <v>400</v>
      </c>
      <c r="F57" s="25">
        <f t="shared" si="17"/>
        <v>340</v>
      </c>
      <c r="G57" s="42">
        <f t="shared" si="5"/>
        <v>38.53564547206166</v>
      </c>
      <c r="H57" s="42">
        <f t="shared" si="20"/>
        <v>578.03468208092488</v>
      </c>
      <c r="I57" s="23">
        <f t="shared" si="18"/>
        <v>278.48057142857141</v>
      </c>
      <c r="J57" s="23">
        <f t="shared" si="21"/>
        <v>194.93640000000002</v>
      </c>
      <c r="K57" s="23">
        <v>292</v>
      </c>
      <c r="L57" s="23">
        <v>302</v>
      </c>
      <c r="M57" s="23">
        <v>345</v>
      </c>
      <c r="N57" s="23">
        <f t="shared" si="22"/>
        <v>313</v>
      </c>
      <c r="O57" s="23">
        <f t="shared" si="23"/>
        <v>20.866666666666667</v>
      </c>
      <c r="P57" s="23">
        <f t="shared" si="19"/>
        <v>0.54149000000000003</v>
      </c>
      <c r="Q57" s="58">
        <f>F57-(I57+I58)</f>
        <v>61.519428571428591</v>
      </c>
      <c r="R57" s="58">
        <f>F57-(J57+J58)</f>
        <v>145.06359999999998</v>
      </c>
      <c r="S57" s="58">
        <f>Q57/0.85</f>
        <v>72.375798319327757</v>
      </c>
    </row>
    <row r="58" spans="1:19" s="24" customFormat="1" ht="14">
      <c r="A58" s="20">
        <v>48</v>
      </c>
      <c r="B58" s="64"/>
      <c r="C58" s="21" t="s">
        <v>33</v>
      </c>
      <c r="D58" s="21">
        <v>6</v>
      </c>
      <c r="E58" s="22">
        <v>400</v>
      </c>
      <c r="F58" s="25">
        <f t="shared" si="17"/>
        <v>340</v>
      </c>
      <c r="G58" s="42">
        <f t="shared" si="5"/>
        <v>38.53564547206166</v>
      </c>
      <c r="H58" s="42">
        <f t="shared" si="20"/>
        <v>578.03468208092488</v>
      </c>
      <c r="I58" s="23">
        <f t="shared" si="18"/>
        <v>0</v>
      </c>
      <c r="J58" s="23">
        <f t="shared" si="21"/>
        <v>0</v>
      </c>
      <c r="K58" s="23">
        <v>0</v>
      </c>
      <c r="L58" s="23">
        <v>0</v>
      </c>
      <c r="M58" s="23">
        <v>0</v>
      </c>
      <c r="N58" s="23">
        <f t="shared" si="22"/>
        <v>0</v>
      </c>
      <c r="O58" s="23">
        <f t="shared" si="23"/>
        <v>0</v>
      </c>
      <c r="P58" s="23">
        <f t="shared" si="19"/>
        <v>0</v>
      </c>
      <c r="Q58" s="59"/>
      <c r="R58" s="59"/>
      <c r="S58" s="59"/>
    </row>
    <row r="59" spans="1:19" s="24" customFormat="1" ht="14">
      <c r="A59" s="20">
        <v>49</v>
      </c>
      <c r="B59" s="63" t="str">
        <f>'[1]ф37,Ф30'!$B$29</f>
        <v>ТП-39</v>
      </c>
      <c r="C59" s="21" t="s">
        <v>32</v>
      </c>
      <c r="D59" s="21">
        <v>6</v>
      </c>
      <c r="E59" s="22">
        <v>400</v>
      </c>
      <c r="F59" s="25">
        <f t="shared" si="17"/>
        <v>340</v>
      </c>
      <c r="G59" s="42">
        <f t="shared" si="5"/>
        <v>38.53564547206166</v>
      </c>
      <c r="H59" s="42">
        <f t="shared" si="20"/>
        <v>578.03468208092488</v>
      </c>
      <c r="I59" s="23">
        <f t="shared" si="18"/>
        <v>0</v>
      </c>
      <c r="J59" s="23">
        <f t="shared" si="21"/>
        <v>0</v>
      </c>
      <c r="K59" s="23">
        <v>0</v>
      </c>
      <c r="L59" s="23">
        <v>0</v>
      </c>
      <c r="M59" s="23">
        <v>0</v>
      </c>
      <c r="N59" s="23">
        <f t="shared" si="22"/>
        <v>0</v>
      </c>
      <c r="O59" s="23">
        <f t="shared" si="23"/>
        <v>0</v>
      </c>
      <c r="P59" s="23">
        <f t="shared" si="19"/>
        <v>0</v>
      </c>
      <c r="Q59" s="58">
        <f>F59-(I59+I60)</f>
        <v>204.76342857142859</v>
      </c>
      <c r="R59" s="58">
        <f>F59-(J59+J60)</f>
        <v>245.33440000000002</v>
      </c>
      <c r="S59" s="58">
        <f>Q59/0.85</f>
        <v>240.89815126050422</v>
      </c>
    </row>
    <row r="60" spans="1:19" s="24" customFormat="1" ht="14">
      <c r="A60" s="20">
        <v>50</v>
      </c>
      <c r="B60" s="64"/>
      <c r="C60" s="21" t="s">
        <v>33</v>
      </c>
      <c r="D60" s="21">
        <v>6</v>
      </c>
      <c r="E60" s="22">
        <v>400</v>
      </c>
      <c r="F60" s="25">
        <f t="shared" si="17"/>
        <v>340</v>
      </c>
      <c r="G60" s="42">
        <f t="shared" si="5"/>
        <v>38.53564547206166</v>
      </c>
      <c r="H60" s="42">
        <f t="shared" si="20"/>
        <v>578.03468208092488</v>
      </c>
      <c r="I60" s="23">
        <f t="shared" si="18"/>
        <v>135.23657142857141</v>
      </c>
      <c r="J60" s="23">
        <f t="shared" si="21"/>
        <v>94.665599999999998</v>
      </c>
      <c r="K60" s="23">
        <v>152</v>
      </c>
      <c r="L60" s="23">
        <v>142</v>
      </c>
      <c r="M60" s="23">
        <v>162</v>
      </c>
      <c r="N60" s="23">
        <f t="shared" si="22"/>
        <v>152</v>
      </c>
      <c r="O60" s="23">
        <f t="shared" si="23"/>
        <v>10.133333333333333</v>
      </c>
      <c r="P60" s="23">
        <f t="shared" si="19"/>
        <v>0.26295999999999997</v>
      </c>
      <c r="Q60" s="59"/>
      <c r="R60" s="59"/>
      <c r="S60" s="59"/>
    </row>
    <row r="61" spans="1:19" s="24" customFormat="1" ht="14">
      <c r="A61" s="20">
        <v>51</v>
      </c>
      <c r="B61" s="63" t="str">
        <f>'[1]ф37,Ф30'!$B$39</f>
        <v>ТП-5</v>
      </c>
      <c r="C61" s="21" t="s">
        <v>32</v>
      </c>
      <c r="D61" s="21">
        <v>6</v>
      </c>
      <c r="E61" s="22">
        <v>250</v>
      </c>
      <c r="F61" s="25">
        <f t="shared" si="17"/>
        <v>212.5</v>
      </c>
      <c r="G61" s="42">
        <f t="shared" si="5"/>
        <v>24.084778420038539</v>
      </c>
      <c r="H61" s="42">
        <f t="shared" si="20"/>
        <v>361.27167630057806</v>
      </c>
      <c r="I61" s="23">
        <f t="shared" si="18"/>
        <v>0</v>
      </c>
      <c r="J61" s="23">
        <f t="shared" si="21"/>
        <v>0</v>
      </c>
      <c r="K61" s="23">
        <v>0</v>
      </c>
      <c r="L61" s="23">
        <v>0</v>
      </c>
      <c r="M61" s="23">
        <v>0</v>
      </c>
      <c r="N61" s="23">
        <f t="shared" si="22"/>
        <v>0</v>
      </c>
      <c r="O61" s="23">
        <f t="shared" si="23"/>
        <v>0</v>
      </c>
      <c r="P61" s="23">
        <f t="shared" si="19"/>
        <v>0</v>
      </c>
      <c r="Q61" s="58">
        <f>F61-(I61+I62)</f>
        <v>121.45257142857143</v>
      </c>
      <c r="R61" s="58">
        <f>F61-J61</f>
        <v>212.5</v>
      </c>
      <c r="S61" s="58">
        <f>Q61/0.85</f>
        <v>142.88537815126051</v>
      </c>
    </row>
    <row r="62" spans="1:19" s="24" customFormat="1" ht="14">
      <c r="A62" s="20">
        <v>52</v>
      </c>
      <c r="B62" s="64"/>
      <c r="C62" s="21" t="s">
        <v>33</v>
      </c>
      <c r="D62" s="21">
        <v>6</v>
      </c>
      <c r="E62" s="22">
        <v>250</v>
      </c>
      <c r="F62" s="25">
        <f t="shared" si="17"/>
        <v>212.5</v>
      </c>
      <c r="G62" s="42">
        <f t="shared" si="5"/>
        <v>24.084778420038539</v>
      </c>
      <c r="H62" s="42">
        <f t="shared" si="20"/>
        <v>361.27167630057806</v>
      </c>
      <c r="I62" s="23">
        <f t="shared" si="18"/>
        <v>91.047428571428568</v>
      </c>
      <c r="J62" s="23">
        <f t="shared" si="21"/>
        <v>63.733199999999997</v>
      </c>
      <c r="K62" s="23">
        <v>88</v>
      </c>
      <c r="L62" s="23">
        <v>95</v>
      </c>
      <c r="M62" s="23">
        <v>124</v>
      </c>
      <c r="N62" s="23">
        <f t="shared" si="22"/>
        <v>102.33333333333333</v>
      </c>
      <c r="O62" s="23">
        <f t="shared" si="23"/>
        <v>6.822222222222222</v>
      </c>
      <c r="P62" s="23">
        <f t="shared" si="19"/>
        <v>0.2832586666666666</v>
      </c>
      <c r="Q62" s="59"/>
      <c r="R62" s="59"/>
      <c r="S62" s="59"/>
    </row>
    <row r="63" spans="1:19" s="24" customFormat="1" ht="14">
      <c r="A63" s="20">
        <v>53</v>
      </c>
      <c r="B63" s="63" t="str">
        <f>'[1]ф37,Ф30'!$L$18</f>
        <v>ТП-60</v>
      </c>
      <c r="C63" s="21" t="s">
        <v>32</v>
      </c>
      <c r="D63" s="21">
        <v>6</v>
      </c>
      <c r="E63" s="22">
        <v>400</v>
      </c>
      <c r="F63" s="25">
        <f t="shared" si="17"/>
        <v>340</v>
      </c>
      <c r="G63" s="42">
        <f t="shared" si="5"/>
        <v>38.53564547206166</v>
      </c>
      <c r="H63" s="42">
        <f t="shared" si="20"/>
        <v>578.03468208092488</v>
      </c>
      <c r="I63" s="23">
        <f t="shared" si="18"/>
        <v>0</v>
      </c>
      <c r="J63" s="23">
        <f t="shared" si="21"/>
        <v>0</v>
      </c>
      <c r="K63" s="23">
        <v>0</v>
      </c>
      <c r="L63" s="23">
        <v>0</v>
      </c>
      <c r="M63" s="23">
        <v>0</v>
      </c>
      <c r="N63" s="23">
        <f t="shared" si="22"/>
        <v>0</v>
      </c>
      <c r="O63" s="23">
        <f t="shared" si="23"/>
        <v>0</v>
      </c>
      <c r="P63" s="23">
        <f t="shared" si="19"/>
        <v>0</v>
      </c>
      <c r="Q63" s="58">
        <f>F63-(I63+I64)</f>
        <v>121.48617142857148</v>
      </c>
      <c r="R63" s="58">
        <f>F63-(J63+J64)</f>
        <v>187.04032000000001</v>
      </c>
      <c r="S63" s="58">
        <f>Q63/0.85</f>
        <v>142.92490756302527</v>
      </c>
    </row>
    <row r="64" spans="1:19" s="24" customFormat="1" ht="14">
      <c r="A64" s="20">
        <v>54</v>
      </c>
      <c r="B64" s="64"/>
      <c r="C64" s="21" t="s">
        <v>33</v>
      </c>
      <c r="D64" s="21">
        <v>6</v>
      </c>
      <c r="E64" s="22">
        <v>400</v>
      </c>
      <c r="F64" s="25">
        <f t="shared" si="17"/>
        <v>340</v>
      </c>
      <c r="G64" s="42">
        <f t="shared" si="5"/>
        <v>38.53564547206166</v>
      </c>
      <c r="H64" s="42">
        <f t="shared" si="20"/>
        <v>578.03468208092488</v>
      </c>
      <c r="I64" s="23">
        <f t="shared" si="18"/>
        <v>218.51382857142852</v>
      </c>
      <c r="J64" s="23">
        <f t="shared" si="21"/>
        <v>152.95967999999999</v>
      </c>
      <c r="K64" s="23">
        <v>244.5</v>
      </c>
      <c r="L64" s="23">
        <v>246.8</v>
      </c>
      <c r="M64" s="23">
        <v>245.5</v>
      </c>
      <c r="N64" s="23">
        <f t="shared" si="22"/>
        <v>245.6</v>
      </c>
      <c r="O64" s="23">
        <f t="shared" si="23"/>
        <v>16.373333333333331</v>
      </c>
      <c r="P64" s="23">
        <f t="shared" si="19"/>
        <v>0.42488799999999993</v>
      </c>
      <c r="Q64" s="59"/>
      <c r="R64" s="59"/>
      <c r="S64" s="59"/>
    </row>
    <row r="65" spans="1:19" s="24" customFormat="1" ht="14">
      <c r="A65" s="20">
        <v>55</v>
      </c>
      <c r="B65" s="63" t="str">
        <f>'[1]ф37,Ф30'!$L$29</f>
        <v>ТП-35</v>
      </c>
      <c r="C65" s="21" t="s">
        <v>32</v>
      </c>
      <c r="D65" s="21">
        <v>6</v>
      </c>
      <c r="E65" s="22">
        <v>630</v>
      </c>
      <c r="F65" s="25">
        <f t="shared" si="17"/>
        <v>535.5</v>
      </c>
      <c r="G65" s="42">
        <v>60.621000000000002</v>
      </c>
      <c r="H65" s="42">
        <f t="shared" si="20"/>
        <v>909.31500000000005</v>
      </c>
      <c r="I65" s="23">
        <f t="shared" si="18"/>
        <v>63.762857142857136</v>
      </c>
      <c r="J65" s="23">
        <f t="shared" si="21"/>
        <v>44.634000000000007</v>
      </c>
      <c r="K65" s="23">
        <v>88</v>
      </c>
      <c r="L65" s="23">
        <v>72</v>
      </c>
      <c r="M65" s="23">
        <v>55</v>
      </c>
      <c r="N65" s="23">
        <f t="shared" si="22"/>
        <v>71.666666666666671</v>
      </c>
      <c r="O65" s="23">
        <f t="shared" si="23"/>
        <v>4.7777777777777777</v>
      </c>
      <c r="P65" s="23">
        <f t="shared" si="19"/>
        <v>7.8813905705576906E-2</v>
      </c>
      <c r="Q65" s="58">
        <f>F66-(I65+I66)</f>
        <v>276.23714285714289</v>
      </c>
      <c r="R65" s="58">
        <f>F66-(J65+J66)</f>
        <v>295.36599999999999</v>
      </c>
      <c r="S65" s="58">
        <f>Q65/0.85</f>
        <v>324.98487394957988</v>
      </c>
    </row>
    <row r="66" spans="1:19" s="24" customFormat="1" ht="16.5" customHeight="1">
      <c r="A66" s="20">
        <v>56</v>
      </c>
      <c r="B66" s="64"/>
      <c r="C66" s="21" t="s">
        <v>33</v>
      </c>
      <c r="D66" s="21">
        <v>6</v>
      </c>
      <c r="E66" s="22">
        <v>400</v>
      </c>
      <c r="F66" s="25">
        <f t="shared" si="17"/>
        <v>340</v>
      </c>
      <c r="G66" s="42">
        <f t="shared" si="5"/>
        <v>38.53564547206166</v>
      </c>
      <c r="H66" s="42">
        <f t="shared" si="20"/>
        <v>578.03468208092488</v>
      </c>
      <c r="I66" s="23">
        <f t="shared" si="18"/>
        <v>0</v>
      </c>
      <c r="J66" s="23">
        <f t="shared" si="21"/>
        <v>0</v>
      </c>
      <c r="K66" s="23">
        <v>0</v>
      </c>
      <c r="L66" s="23">
        <v>0</v>
      </c>
      <c r="M66" s="23">
        <v>0</v>
      </c>
      <c r="N66" s="23">
        <f t="shared" si="22"/>
        <v>0</v>
      </c>
      <c r="O66" s="23">
        <f t="shared" si="23"/>
        <v>0</v>
      </c>
      <c r="P66" s="23">
        <f t="shared" si="19"/>
        <v>0</v>
      </c>
      <c r="Q66" s="59"/>
      <c r="R66" s="59"/>
      <c r="S66" s="59"/>
    </row>
    <row r="67" spans="1:19" s="24" customFormat="1" ht="14">
      <c r="A67" s="20">
        <v>57</v>
      </c>
      <c r="B67" s="63" t="str">
        <f>'[1]ф37,Ф30'!$L$36</f>
        <v>ТП-41</v>
      </c>
      <c r="C67" s="21" t="s">
        <v>32</v>
      </c>
      <c r="D67" s="21">
        <v>6</v>
      </c>
      <c r="E67" s="22">
        <v>400</v>
      </c>
      <c r="F67" s="25">
        <f t="shared" si="17"/>
        <v>340</v>
      </c>
      <c r="G67" s="42">
        <f t="shared" si="5"/>
        <v>38.53564547206166</v>
      </c>
      <c r="H67" s="42">
        <f t="shared" si="20"/>
        <v>578.03468208092488</v>
      </c>
      <c r="I67" s="23">
        <f t="shared" si="18"/>
        <v>77.108571428571423</v>
      </c>
      <c r="J67" s="23">
        <f t="shared" si="21"/>
        <v>53.976000000000006</v>
      </c>
      <c r="K67" s="23">
        <v>114</v>
      </c>
      <c r="L67" s="23">
        <v>65</v>
      </c>
      <c r="M67" s="23">
        <v>81</v>
      </c>
      <c r="N67" s="23">
        <f t="shared" si="22"/>
        <v>86.666666666666671</v>
      </c>
      <c r="O67" s="23">
        <f t="shared" si="23"/>
        <v>5.7777777777777777</v>
      </c>
      <c r="P67" s="23">
        <f t="shared" si="19"/>
        <v>0.14993333333333331</v>
      </c>
      <c r="Q67" s="58">
        <f>F67-(I67+I68)</f>
        <v>116.97828571428573</v>
      </c>
      <c r="R67" s="58">
        <f>F67-(J67+J68)</f>
        <v>183.88479999999998</v>
      </c>
      <c r="S67" s="58">
        <f>Q67/0.85</f>
        <v>137.62151260504203</v>
      </c>
    </row>
    <row r="68" spans="1:19" s="24" customFormat="1" ht="14">
      <c r="A68" s="20">
        <v>58</v>
      </c>
      <c r="B68" s="64"/>
      <c r="C68" s="21" t="s">
        <v>33</v>
      </c>
      <c r="D68" s="21">
        <v>6</v>
      </c>
      <c r="E68" s="22">
        <v>400</v>
      </c>
      <c r="F68" s="25">
        <f t="shared" si="17"/>
        <v>340</v>
      </c>
      <c r="G68" s="42">
        <f t="shared" si="5"/>
        <v>38.53564547206166</v>
      </c>
      <c r="H68" s="42">
        <f t="shared" si="20"/>
        <v>578.03468208092488</v>
      </c>
      <c r="I68" s="23">
        <f t="shared" si="18"/>
        <v>145.91314285714284</v>
      </c>
      <c r="J68" s="23">
        <f t="shared" si="21"/>
        <v>102.1392</v>
      </c>
      <c r="K68" s="23">
        <v>154</v>
      </c>
      <c r="L68" s="23">
        <v>158</v>
      </c>
      <c r="M68" s="23">
        <v>180</v>
      </c>
      <c r="N68" s="23">
        <f t="shared" si="22"/>
        <v>164</v>
      </c>
      <c r="O68" s="23">
        <f t="shared" si="23"/>
        <v>10.933333333333334</v>
      </c>
      <c r="P68" s="23">
        <f t="shared" si="19"/>
        <v>0.28371999999999997</v>
      </c>
      <c r="Q68" s="59"/>
      <c r="R68" s="59"/>
      <c r="S68" s="59"/>
    </row>
    <row r="69" spans="1:19" s="24" customFormat="1" ht="14">
      <c r="A69" s="20">
        <v>59</v>
      </c>
      <c r="B69" s="21" t="str">
        <f>'[1]ф37,Ф30'!$L$55</f>
        <v>ТП-43</v>
      </c>
      <c r="C69" s="21" t="s">
        <v>29</v>
      </c>
      <c r="D69" s="21">
        <v>6</v>
      </c>
      <c r="E69" s="22">
        <v>400</v>
      </c>
      <c r="F69" s="25">
        <f t="shared" si="17"/>
        <v>340</v>
      </c>
      <c r="G69" s="42">
        <f t="shared" si="5"/>
        <v>38.53564547206166</v>
      </c>
      <c r="H69" s="42">
        <f t="shared" si="20"/>
        <v>578.03468208092488</v>
      </c>
      <c r="I69" s="23">
        <f t="shared" si="18"/>
        <v>62.57657142857142</v>
      </c>
      <c r="J69" s="23">
        <f t="shared" si="21"/>
        <v>43.803599999999996</v>
      </c>
      <c r="K69" s="23">
        <v>79</v>
      </c>
      <c r="L69" s="23">
        <v>70</v>
      </c>
      <c r="M69" s="23">
        <v>62</v>
      </c>
      <c r="N69" s="23">
        <f t="shared" si="22"/>
        <v>70.333333333333329</v>
      </c>
      <c r="O69" s="23">
        <f t="shared" si="23"/>
        <v>4.6888888888888882</v>
      </c>
      <c r="P69" s="23">
        <f t="shared" si="19"/>
        <v>0.12167666666666664</v>
      </c>
      <c r="Q69" s="3">
        <f>F69-I69</f>
        <v>277.42342857142859</v>
      </c>
      <c r="R69" s="3">
        <f>F69-J69</f>
        <v>296.19639999999998</v>
      </c>
      <c r="S69" s="3">
        <f>Q69/0.85</f>
        <v>326.38050420168071</v>
      </c>
    </row>
    <row r="70" spans="1:19" s="24" customFormat="1" ht="14">
      <c r="A70" s="20">
        <v>60</v>
      </c>
      <c r="B70" s="63" t="s">
        <v>25</v>
      </c>
      <c r="C70" s="21" t="s">
        <v>32</v>
      </c>
      <c r="D70" s="21">
        <v>6</v>
      </c>
      <c r="E70" s="22">
        <v>400</v>
      </c>
      <c r="F70" s="25">
        <f t="shared" si="17"/>
        <v>340</v>
      </c>
      <c r="G70" s="42">
        <f t="shared" si="5"/>
        <v>38.53564547206166</v>
      </c>
      <c r="H70" s="42">
        <f t="shared" si="20"/>
        <v>578.03468208092488</v>
      </c>
      <c r="I70" s="23">
        <f t="shared" si="18"/>
        <v>0</v>
      </c>
      <c r="J70" s="23">
        <f t="shared" si="21"/>
        <v>0</v>
      </c>
      <c r="K70" s="23">
        <v>0</v>
      </c>
      <c r="L70" s="23">
        <v>0</v>
      </c>
      <c r="M70" s="23">
        <v>0</v>
      </c>
      <c r="N70" s="23">
        <f t="shared" si="22"/>
        <v>0</v>
      </c>
      <c r="O70" s="23">
        <f t="shared" si="23"/>
        <v>0</v>
      </c>
      <c r="P70" s="23">
        <f t="shared" si="19"/>
        <v>0</v>
      </c>
      <c r="Q70" s="58">
        <f>F70-(I70+I71)</f>
        <v>111.3434285714286</v>
      </c>
      <c r="R70" s="58">
        <f>F70-(J70+J71)</f>
        <v>179.94039999999998</v>
      </c>
      <c r="S70" s="58">
        <f>Q70/0.85</f>
        <v>130.99226890756307</v>
      </c>
    </row>
    <row r="71" spans="1:19" s="24" customFormat="1" ht="14">
      <c r="A71" s="20">
        <v>61</v>
      </c>
      <c r="B71" s="64"/>
      <c r="C71" s="21" t="s">
        <v>33</v>
      </c>
      <c r="D71" s="21">
        <v>6</v>
      </c>
      <c r="E71" s="22">
        <v>400</v>
      </c>
      <c r="F71" s="25">
        <f t="shared" si="17"/>
        <v>340</v>
      </c>
      <c r="G71" s="42">
        <f t="shared" si="5"/>
        <v>38.53564547206166</v>
      </c>
      <c r="H71" s="42">
        <f t="shared" si="20"/>
        <v>578.03468208092488</v>
      </c>
      <c r="I71" s="23">
        <f t="shared" si="18"/>
        <v>228.6565714285714</v>
      </c>
      <c r="J71" s="23">
        <f t="shared" si="21"/>
        <v>160.05960000000002</v>
      </c>
      <c r="K71" s="23">
        <v>283</v>
      </c>
      <c r="L71" s="23">
        <v>219</v>
      </c>
      <c r="M71" s="23">
        <v>269</v>
      </c>
      <c r="N71" s="23">
        <f t="shared" si="22"/>
        <v>257</v>
      </c>
      <c r="O71" s="23">
        <f t="shared" si="23"/>
        <v>17.133333333333333</v>
      </c>
      <c r="P71" s="23">
        <f t="shared" si="19"/>
        <v>0.44460999999999995</v>
      </c>
      <c r="Q71" s="59"/>
      <c r="R71" s="59"/>
      <c r="S71" s="59"/>
    </row>
    <row r="72" spans="1:19" s="24" customFormat="1" ht="14">
      <c r="A72" s="20">
        <v>62</v>
      </c>
      <c r="B72" s="63" t="s">
        <v>26</v>
      </c>
      <c r="C72" s="21" t="s">
        <v>32</v>
      </c>
      <c r="D72" s="21">
        <v>6</v>
      </c>
      <c r="E72" s="22">
        <v>400</v>
      </c>
      <c r="F72" s="25">
        <f t="shared" si="17"/>
        <v>340</v>
      </c>
      <c r="G72" s="42">
        <f t="shared" si="5"/>
        <v>38.53564547206166</v>
      </c>
      <c r="H72" s="42">
        <f t="shared" si="20"/>
        <v>578.03468208092488</v>
      </c>
      <c r="I72" s="23">
        <f t="shared" si="18"/>
        <v>123.10679999999995</v>
      </c>
      <c r="J72" s="23">
        <f t="shared" si="21"/>
        <v>86.174760000000006</v>
      </c>
      <c r="K72" s="23">
        <v>173.4</v>
      </c>
      <c r="L72" s="23">
        <v>146.5</v>
      </c>
      <c r="M72" s="23">
        <v>95.2</v>
      </c>
      <c r="N72" s="23">
        <f t="shared" si="22"/>
        <v>138.36666666666667</v>
      </c>
      <c r="O72" s="23">
        <f t="shared" si="23"/>
        <v>9.2244444444444422</v>
      </c>
      <c r="P72" s="23">
        <f t="shared" si="19"/>
        <v>0.23937433333333327</v>
      </c>
      <c r="Q72" s="58">
        <f>F72-(I72+I73)</f>
        <v>78.690914285714314</v>
      </c>
      <c r="R72" s="58">
        <f>F72-(J72+J73)</f>
        <v>157.08364</v>
      </c>
      <c r="S72" s="58">
        <f>Q72/0.85</f>
        <v>92.577546218487427</v>
      </c>
    </row>
    <row r="73" spans="1:19" s="24" customFormat="1" ht="14">
      <c r="A73" s="20">
        <v>63</v>
      </c>
      <c r="B73" s="64"/>
      <c r="C73" s="21" t="s">
        <v>33</v>
      </c>
      <c r="D73" s="21">
        <v>6</v>
      </c>
      <c r="E73" s="22">
        <v>400</v>
      </c>
      <c r="F73" s="25">
        <f t="shared" si="17"/>
        <v>340</v>
      </c>
      <c r="G73" s="42">
        <f t="shared" si="5"/>
        <v>38.53564547206166</v>
      </c>
      <c r="H73" s="42">
        <f t="shared" si="20"/>
        <v>578.03468208092488</v>
      </c>
      <c r="I73" s="23">
        <f t="shared" si="18"/>
        <v>138.20228571428572</v>
      </c>
      <c r="J73" s="23">
        <f t="shared" si="21"/>
        <v>96.741600000000005</v>
      </c>
      <c r="K73" s="23">
        <v>161</v>
      </c>
      <c r="L73" s="23">
        <v>164</v>
      </c>
      <c r="M73" s="23">
        <v>141</v>
      </c>
      <c r="N73" s="23">
        <f t="shared" si="22"/>
        <v>155.33333333333334</v>
      </c>
      <c r="O73" s="23">
        <f t="shared" si="23"/>
        <v>10.355555555555556</v>
      </c>
      <c r="P73" s="23">
        <f t="shared" si="19"/>
        <v>0.26872666666666667</v>
      </c>
      <c r="Q73" s="59"/>
      <c r="R73" s="59"/>
      <c r="S73" s="59"/>
    </row>
    <row r="74" spans="1:19" s="24" customFormat="1" ht="14">
      <c r="A74" s="20">
        <v>64</v>
      </c>
      <c r="B74" s="63" t="str">
        <f>'[1]Ф15,Ф36'!$A$11</f>
        <v>ТП-66</v>
      </c>
      <c r="C74" s="21" t="s">
        <v>32</v>
      </c>
      <c r="D74" s="21">
        <v>6</v>
      </c>
      <c r="E74" s="22">
        <v>400</v>
      </c>
      <c r="F74" s="25">
        <f t="shared" si="17"/>
        <v>340</v>
      </c>
      <c r="G74" s="42">
        <f t="shared" si="5"/>
        <v>38.53564547206166</v>
      </c>
      <c r="H74" s="42">
        <f t="shared" si="20"/>
        <v>578.03468208092488</v>
      </c>
      <c r="I74" s="23">
        <f t="shared" si="18"/>
        <v>138.20228571428572</v>
      </c>
      <c r="J74" s="23">
        <f t="shared" si="21"/>
        <v>96.741600000000005</v>
      </c>
      <c r="K74" s="23">
        <v>163</v>
      </c>
      <c r="L74" s="23">
        <v>177</v>
      </c>
      <c r="M74" s="23">
        <v>126</v>
      </c>
      <c r="N74" s="23">
        <f t="shared" si="22"/>
        <v>155.33333333333334</v>
      </c>
      <c r="O74" s="23">
        <f t="shared" si="23"/>
        <v>10.355555555555556</v>
      </c>
      <c r="P74" s="23">
        <f t="shared" si="19"/>
        <v>0.26872666666666667</v>
      </c>
      <c r="Q74" s="58">
        <f>F74-(I74+I75)</f>
        <v>120.83371428571428</v>
      </c>
      <c r="R74" s="58">
        <f>F74-(J74+J75)</f>
        <v>186.58359999999999</v>
      </c>
      <c r="S74" s="58">
        <f>Q74/0.85</f>
        <v>142.15731092436974</v>
      </c>
    </row>
    <row r="75" spans="1:19" s="24" customFormat="1" ht="14">
      <c r="A75" s="20">
        <v>65</v>
      </c>
      <c r="B75" s="64"/>
      <c r="C75" s="21" t="s">
        <v>33</v>
      </c>
      <c r="D75" s="21">
        <v>6</v>
      </c>
      <c r="E75" s="22">
        <v>400</v>
      </c>
      <c r="F75" s="25">
        <f t="shared" si="17"/>
        <v>340</v>
      </c>
      <c r="G75" s="42">
        <f t="shared" si="5"/>
        <v>38.53564547206166</v>
      </c>
      <c r="H75" s="42">
        <f t="shared" si="20"/>
        <v>578.03468208092488</v>
      </c>
      <c r="I75" s="23">
        <f t="shared" si="18"/>
        <v>80.963999999999999</v>
      </c>
      <c r="J75" s="23">
        <f t="shared" si="21"/>
        <v>56.674800000000005</v>
      </c>
      <c r="K75" s="23">
        <v>91</v>
      </c>
      <c r="L75" s="23">
        <v>84</v>
      </c>
      <c r="M75" s="23">
        <v>98</v>
      </c>
      <c r="N75" s="23">
        <f t="shared" si="22"/>
        <v>91</v>
      </c>
      <c r="O75" s="23">
        <f t="shared" si="23"/>
        <v>6.0666666666666664</v>
      </c>
      <c r="P75" s="23">
        <f t="shared" si="19"/>
        <v>0.15742999999999999</v>
      </c>
      <c r="Q75" s="59"/>
      <c r="R75" s="59"/>
      <c r="S75" s="59"/>
    </row>
    <row r="76" spans="1:19" s="24" customFormat="1" ht="14">
      <c r="A76" s="20">
        <v>66</v>
      </c>
      <c r="B76" s="63" t="str">
        <f>'[1]Ф15,Ф36'!$A$24</f>
        <v>ТП-61</v>
      </c>
      <c r="C76" s="21" t="s">
        <v>32</v>
      </c>
      <c r="D76" s="21">
        <v>6</v>
      </c>
      <c r="E76" s="22">
        <v>400</v>
      </c>
      <c r="F76" s="25">
        <f t="shared" si="17"/>
        <v>340</v>
      </c>
      <c r="G76" s="42">
        <f t="shared" si="5"/>
        <v>38.53564547206166</v>
      </c>
      <c r="H76" s="42">
        <f t="shared" si="20"/>
        <v>578.03468208092488</v>
      </c>
      <c r="I76" s="23">
        <f t="shared" si="18"/>
        <v>119.69622857142856</v>
      </c>
      <c r="J76" s="23">
        <f t="shared" si="21"/>
        <v>83.787360000000007</v>
      </c>
      <c r="K76" s="23">
        <v>140</v>
      </c>
      <c r="L76" s="23">
        <v>113</v>
      </c>
      <c r="M76" s="23">
        <v>150.6</v>
      </c>
      <c r="N76" s="23">
        <f t="shared" si="22"/>
        <v>134.53333333333333</v>
      </c>
      <c r="O76" s="23">
        <f t="shared" si="23"/>
        <v>8.9688888888888894</v>
      </c>
      <c r="P76" s="23">
        <f t="shared" si="19"/>
        <v>0.23274266666666665</v>
      </c>
      <c r="Q76" s="58">
        <f>F76-(I76+I77)</f>
        <v>100.78548571428573</v>
      </c>
      <c r="R76" s="58">
        <f>F76-(J76+J77)</f>
        <v>172.54983999999999</v>
      </c>
      <c r="S76" s="58">
        <f>Q76/0.85</f>
        <v>118.57115966386556</v>
      </c>
    </row>
    <row r="77" spans="1:19" s="24" customFormat="1" ht="14">
      <c r="A77" s="20">
        <v>67</v>
      </c>
      <c r="B77" s="64"/>
      <c r="C77" s="21" t="s">
        <v>33</v>
      </c>
      <c r="D77" s="21">
        <v>6</v>
      </c>
      <c r="E77" s="22">
        <v>400</v>
      </c>
      <c r="F77" s="25">
        <f t="shared" si="17"/>
        <v>340</v>
      </c>
      <c r="G77" s="42">
        <f t="shared" ref="G77:G134" si="24">E77/(1.73*D77)</f>
        <v>38.53564547206166</v>
      </c>
      <c r="H77" s="42">
        <f t="shared" si="20"/>
        <v>578.03468208092488</v>
      </c>
      <c r="I77" s="23">
        <f t="shared" si="18"/>
        <v>119.51828571428571</v>
      </c>
      <c r="J77" s="23">
        <f t="shared" si="21"/>
        <v>83.662800000000004</v>
      </c>
      <c r="K77" s="23">
        <v>147</v>
      </c>
      <c r="L77" s="23">
        <v>124</v>
      </c>
      <c r="M77" s="23">
        <v>132</v>
      </c>
      <c r="N77" s="23">
        <f t="shared" si="22"/>
        <v>134.33333333333334</v>
      </c>
      <c r="O77" s="23">
        <f t="shared" si="23"/>
        <v>8.9555555555555557</v>
      </c>
      <c r="P77" s="23">
        <f t="shared" si="19"/>
        <v>0.23239666666666667</v>
      </c>
      <c r="Q77" s="59"/>
      <c r="R77" s="59"/>
      <c r="S77" s="59"/>
    </row>
    <row r="78" spans="1:19" s="24" customFormat="1" ht="14">
      <c r="A78" s="20">
        <v>68</v>
      </c>
      <c r="B78" s="63" t="str">
        <f>'[1]Ф15,Ф36'!$A$38</f>
        <v>ТП-49</v>
      </c>
      <c r="C78" s="21" t="s">
        <v>32</v>
      </c>
      <c r="D78" s="21">
        <v>6</v>
      </c>
      <c r="E78" s="22">
        <v>630</v>
      </c>
      <c r="F78" s="25">
        <f t="shared" si="17"/>
        <v>535.5</v>
      </c>
      <c r="G78" s="42">
        <v>60.621000000000002</v>
      </c>
      <c r="H78" s="42">
        <f t="shared" si="20"/>
        <v>909.31500000000005</v>
      </c>
      <c r="I78" s="23">
        <f t="shared" si="18"/>
        <v>177.73525714285711</v>
      </c>
      <c r="J78" s="23">
        <f t="shared" si="21"/>
        <v>124.41467999999999</v>
      </c>
      <c r="K78" s="23">
        <v>210.3</v>
      </c>
      <c r="L78" s="23">
        <v>215</v>
      </c>
      <c r="M78" s="23">
        <v>174</v>
      </c>
      <c r="N78" s="23">
        <f t="shared" si="22"/>
        <v>199.76666666666665</v>
      </c>
      <c r="O78" s="23">
        <f t="shared" si="23"/>
        <v>13.317777777777776</v>
      </c>
      <c r="P78" s="23">
        <f t="shared" si="19"/>
        <v>0.21968917995047552</v>
      </c>
      <c r="Q78" s="58">
        <f>F78-(I78+I79)</f>
        <v>55.261885714285768</v>
      </c>
      <c r="R78" s="58">
        <f>F78-(J78+J79)</f>
        <v>199.33332000000001</v>
      </c>
      <c r="S78" s="58">
        <f>Q78/0.85</f>
        <v>65.013983193277369</v>
      </c>
    </row>
    <row r="79" spans="1:19" s="24" customFormat="1" ht="14">
      <c r="A79" s="20">
        <v>69</v>
      </c>
      <c r="B79" s="64"/>
      <c r="C79" s="21" t="s">
        <v>33</v>
      </c>
      <c r="D79" s="21">
        <v>6</v>
      </c>
      <c r="E79" s="22">
        <v>630</v>
      </c>
      <c r="F79" s="25">
        <f t="shared" si="17"/>
        <v>535.5</v>
      </c>
      <c r="G79" s="42">
        <v>60.621000000000002</v>
      </c>
      <c r="H79" s="42">
        <f t="shared" si="20"/>
        <v>909.31500000000005</v>
      </c>
      <c r="I79" s="23">
        <f t="shared" si="18"/>
        <v>302.50285714285712</v>
      </c>
      <c r="J79" s="23">
        <f t="shared" si="21"/>
        <v>211.75200000000001</v>
      </c>
      <c r="K79" s="23">
        <v>320</v>
      </c>
      <c r="L79" s="23">
        <v>384</v>
      </c>
      <c r="M79" s="23">
        <v>316</v>
      </c>
      <c r="N79" s="23">
        <f t="shared" si="22"/>
        <v>340</v>
      </c>
      <c r="O79" s="23">
        <f t="shared" si="23"/>
        <v>22.666666666666668</v>
      </c>
      <c r="P79" s="23">
        <f t="shared" si="19"/>
        <v>0.37390783171948117</v>
      </c>
      <c r="Q79" s="59"/>
      <c r="R79" s="59"/>
      <c r="S79" s="59"/>
    </row>
    <row r="80" spans="1:19" s="24" customFormat="1" ht="14">
      <c r="A80" s="20">
        <v>70</v>
      </c>
      <c r="B80" s="63" t="str">
        <f>'[1]Ф15,Ф36'!$A$54</f>
        <v>ТП-57</v>
      </c>
      <c r="C80" s="21" t="s">
        <v>32</v>
      </c>
      <c r="D80" s="21">
        <v>6</v>
      </c>
      <c r="E80" s="22">
        <v>400</v>
      </c>
      <c r="F80" s="25">
        <f t="shared" si="17"/>
        <v>340</v>
      </c>
      <c r="G80" s="42">
        <f t="shared" si="24"/>
        <v>38.53564547206166</v>
      </c>
      <c r="H80" s="42">
        <f t="shared" si="20"/>
        <v>578.03468208092488</v>
      </c>
      <c r="I80" s="23">
        <f t="shared" si="18"/>
        <v>259.64828571428569</v>
      </c>
      <c r="J80" s="23">
        <f t="shared" si="21"/>
        <v>181.75379999999998</v>
      </c>
      <c r="K80" s="23">
        <v>340</v>
      </c>
      <c r="L80" s="23">
        <v>259</v>
      </c>
      <c r="M80" s="23">
        <v>276.5</v>
      </c>
      <c r="N80" s="23">
        <f t="shared" si="22"/>
        <v>291.83333333333331</v>
      </c>
      <c r="O80" s="23">
        <f t="shared" si="23"/>
        <v>19.455555555555556</v>
      </c>
      <c r="P80" s="23">
        <f t="shared" si="19"/>
        <v>0.50487166666666661</v>
      </c>
      <c r="Q80" s="58">
        <f>F80-(I80+I81)</f>
        <v>-27.00714285714281</v>
      </c>
      <c r="R80" s="58">
        <f>F80-(J80+J81)</f>
        <v>83.095000000000027</v>
      </c>
      <c r="S80" s="58">
        <f>Q80/0.85</f>
        <v>-31.773109243697423</v>
      </c>
    </row>
    <row r="81" spans="1:19" s="24" customFormat="1" ht="14">
      <c r="A81" s="20">
        <v>71</v>
      </c>
      <c r="B81" s="64"/>
      <c r="C81" s="21" t="s">
        <v>33</v>
      </c>
      <c r="D81" s="21">
        <v>6</v>
      </c>
      <c r="E81" s="22">
        <v>400</v>
      </c>
      <c r="F81" s="25">
        <f t="shared" si="17"/>
        <v>340</v>
      </c>
      <c r="G81" s="42">
        <f t="shared" si="24"/>
        <v>38.53564547206166</v>
      </c>
      <c r="H81" s="42">
        <f t="shared" si="20"/>
        <v>578.03468208092488</v>
      </c>
      <c r="I81" s="23">
        <f t="shared" si="18"/>
        <v>107.35885714285713</v>
      </c>
      <c r="J81" s="23">
        <f t="shared" si="21"/>
        <v>75.151200000000003</v>
      </c>
      <c r="K81" s="23">
        <v>141</v>
      </c>
      <c r="L81" s="23">
        <v>125</v>
      </c>
      <c r="M81" s="23">
        <v>96</v>
      </c>
      <c r="N81" s="23">
        <f t="shared" si="22"/>
        <v>120.66666666666667</v>
      </c>
      <c r="O81" s="23">
        <f t="shared" si="23"/>
        <v>8.0444444444444443</v>
      </c>
      <c r="P81" s="23">
        <f t="shared" si="19"/>
        <v>0.20875333333333332</v>
      </c>
      <c r="Q81" s="59"/>
      <c r="R81" s="59"/>
      <c r="S81" s="59"/>
    </row>
    <row r="82" spans="1:19" s="24" customFormat="1" ht="14">
      <c r="A82" s="20">
        <v>72</v>
      </c>
      <c r="B82" s="63" t="str">
        <f>'[1]Ф15,Ф36'!$K$11</f>
        <v>ТП-59</v>
      </c>
      <c r="C82" s="21" t="s">
        <v>32</v>
      </c>
      <c r="D82" s="21">
        <v>6</v>
      </c>
      <c r="E82" s="22">
        <v>400</v>
      </c>
      <c r="F82" s="25">
        <f t="shared" si="17"/>
        <v>340</v>
      </c>
      <c r="G82" s="42">
        <f t="shared" si="24"/>
        <v>38.53564547206166</v>
      </c>
      <c r="H82" s="42">
        <f t="shared" si="20"/>
        <v>578.03468208092488</v>
      </c>
      <c r="I82" s="23">
        <f t="shared" si="18"/>
        <v>288.8605714285714</v>
      </c>
      <c r="J82" s="23">
        <f t="shared" si="21"/>
        <v>202.20240000000001</v>
      </c>
      <c r="K82" s="23">
        <v>307</v>
      </c>
      <c r="L82" s="23">
        <v>311</v>
      </c>
      <c r="M82" s="23">
        <v>356</v>
      </c>
      <c r="N82" s="23">
        <f t="shared" si="22"/>
        <v>324.66666666666669</v>
      </c>
      <c r="O82" s="23">
        <f t="shared" si="23"/>
        <v>21.644444444444446</v>
      </c>
      <c r="P82" s="23">
        <f t="shared" si="19"/>
        <v>0.56167333333333336</v>
      </c>
      <c r="Q82" s="58">
        <f>F82-(I82+I83)</f>
        <v>51.139428571428596</v>
      </c>
      <c r="R82" s="58">
        <f>F82-(J82+J83)</f>
        <v>137.79759999999999</v>
      </c>
      <c r="S82" s="58">
        <f>Q82/0.85</f>
        <v>60.164033613445412</v>
      </c>
    </row>
    <row r="83" spans="1:19" s="24" customFormat="1" ht="14">
      <c r="A83" s="20">
        <v>73</v>
      </c>
      <c r="B83" s="64"/>
      <c r="C83" s="21" t="s">
        <v>33</v>
      </c>
      <c r="D83" s="21">
        <v>6</v>
      </c>
      <c r="E83" s="22">
        <v>630</v>
      </c>
      <c r="F83" s="25">
        <f t="shared" si="17"/>
        <v>535.5</v>
      </c>
      <c r="G83" s="42">
        <v>60.621000000000002</v>
      </c>
      <c r="H83" s="42">
        <f t="shared" si="20"/>
        <v>909.31500000000005</v>
      </c>
      <c r="I83" s="23">
        <f t="shared" si="18"/>
        <v>0</v>
      </c>
      <c r="J83" s="23">
        <f t="shared" si="21"/>
        <v>0</v>
      </c>
      <c r="K83" s="23">
        <v>0</v>
      </c>
      <c r="L83" s="23">
        <v>0</v>
      </c>
      <c r="M83" s="23">
        <v>0</v>
      </c>
      <c r="N83" s="23">
        <f t="shared" si="22"/>
        <v>0</v>
      </c>
      <c r="O83" s="23">
        <f t="shared" si="23"/>
        <v>0</v>
      </c>
      <c r="P83" s="23">
        <f t="shared" si="19"/>
        <v>0</v>
      </c>
      <c r="Q83" s="59"/>
      <c r="R83" s="59"/>
      <c r="S83" s="59"/>
    </row>
    <row r="84" spans="1:19" s="24" customFormat="1" ht="14">
      <c r="A84" s="20">
        <v>74</v>
      </c>
      <c r="B84" s="75" t="str">
        <f>'[1]Ф15,Ф36'!$K$25</f>
        <v>ТП-62</v>
      </c>
      <c r="C84" s="21" t="s">
        <v>32</v>
      </c>
      <c r="D84" s="21">
        <v>6</v>
      </c>
      <c r="E84" s="22">
        <v>630</v>
      </c>
      <c r="F84" s="25">
        <f t="shared" si="17"/>
        <v>535.5</v>
      </c>
      <c r="G84" s="42">
        <v>60.621000000000002</v>
      </c>
      <c r="H84" s="42">
        <f t="shared" si="20"/>
        <v>909.31500000000005</v>
      </c>
      <c r="I84" s="23">
        <f t="shared" si="18"/>
        <v>203.15142857142857</v>
      </c>
      <c r="J84" s="23">
        <f t="shared" si="21"/>
        <v>142.20600000000002</v>
      </c>
      <c r="K84" s="23">
        <v>259</v>
      </c>
      <c r="L84" s="23">
        <v>194</v>
      </c>
      <c r="M84" s="23">
        <v>232</v>
      </c>
      <c r="N84" s="23">
        <f t="shared" si="22"/>
        <v>228.33333333333334</v>
      </c>
      <c r="O84" s="23">
        <f t="shared" si="23"/>
        <v>15.222222222222223</v>
      </c>
      <c r="P84" s="23">
        <f t="shared" si="19"/>
        <v>0.2511047693410241</v>
      </c>
      <c r="Q84" s="61">
        <f>F84-(I84+I85)</f>
        <v>249.30857142857144</v>
      </c>
      <c r="R84" s="61">
        <f>F84-(J84+J85)</f>
        <v>335.166</v>
      </c>
      <c r="S84" s="61">
        <f>Q84/0.85</f>
        <v>293.30420168067229</v>
      </c>
    </row>
    <row r="85" spans="1:19" s="24" customFormat="1" ht="14">
      <c r="A85" s="20">
        <v>75</v>
      </c>
      <c r="B85" s="76"/>
      <c r="C85" s="21" t="s">
        <v>33</v>
      </c>
      <c r="D85" s="21">
        <v>6</v>
      </c>
      <c r="E85" s="22">
        <v>630</v>
      </c>
      <c r="F85" s="25">
        <f t="shared" si="17"/>
        <v>535.5</v>
      </c>
      <c r="G85" s="42">
        <v>60.621000000000002</v>
      </c>
      <c r="H85" s="42">
        <f t="shared" si="20"/>
        <v>909.31500000000005</v>
      </c>
      <c r="I85" s="23">
        <f t="shared" si="18"/>
        <v>83.039999999999992</v>
      </c>
      <c r="J85" s="23">
        <f t="shared" si="21"/>
        <v>58.128</v>
      </c>
      <c r="K85" s="23">
        <v>88</v>
      </c>
      <c r="L85" s="23">
        <v>90</v>
      </c>
      <c r="M85" s="23">
        <v>102</v>
      </c>
      <c r="N85" s="23">
        <f t="shared" si="22"/>
        <v>93.333333333333329</v>
      </c>
      <c r="O85" s="23">
        <f t="shared" si="23"/>
        <v>6.2222222222222223</v>
      </c>
      <c r="P85" s="23">
        <f t="shared" si="19"/>
        <v>0.10264136557005364</v>
      </c>
      <c r="Q85" s="62"/>
      <c r="R85" s="62"/>
      <c r="S85" s="62"/>
    </row>
    <row r="86" spans="1:19" s="24" customFormat="1" ht="14">
      <c r="A86" s="20">
        <v>76</v>
      </c>
      <c r="B86" s="63" t="str">
        <f>'[1]Ф15,Ф36'!$K$36</f>
        <v>ТП-92</v>
      </c>
      <c r="C86" s="21" t="s">
        <v>32</v>
      </c>
      <c r="D86" s="21">
        <v>6</v>
      </c>
      <c r="E86" s="22">
        <v>400</v>
      </c>
      <c r="F86" s="25">
        <f t="shared" si="17"/>
        <v>340</v>
      </c>
      <c r="G86" s="42">
        <f t="shared" si="24"/>
        <v>38.53564547206166</v>
      </c>
      <c r="H86" s="42">
        <f t="shared" si="20"/>
        <v>578.03468208092488</v>
      </c>
      <c r="I86" s="23">
        <f t="shared" si="18"/>
        <v>295.97828571428573</v>
      </c>
      <c r="J86" s="23">
        <f t="shared" si="21"/>
        <v>207.18480000000002</v>
      </c>
      <c r="K86" s="23">
        <v>308.8</v>
      </c>
      <c r="L86" s="23">
        <v>349</v>
      </c>
      <c r="M86" s="23">
        <v>340.2</v>
      </c>
      <c r="N86" s="23">
        <f t="shared" si="22"/>
        <v>332.66666666666669</v>
      </c>
      <c r="O86" s="23">
        <f t="shared" si="23"/>
        <v>22.177777777777781</v>
      </c>
      <c r="P86" s="23">
        <f t="shared" si="19"/>
        <v>0.57551333333333332</v>
      </c>
      <c r="Q86" s="58">
        <f>F86-(I86+I87)</f>
        <v>44.021714285714268</v>
      </c>
      <c r="R86" s="58">
        <f>F86-(J86+J87)</f>
        <v>132.81519999999998</v>
      </c>
      <c r="S86" s="58">
        <f>Q86/0.85</f>
        <v>51.790252100840313</v>
      </c>
    </row>
    <row r="87" spans="1:19" s="24" customFormat="1" ht="14">
      <c r="A87" s="20">
        <v>77</v>
      </c>
      <c r="B87" s="64"/>
      <c r="C87" s="21" t="s">
        <v>33</v>
      </c>
      <c r="D87" s="21">
        <v>6</v>
      </c>
      <c r="E87" s="22">
        <v>400</v>
      </c>
      <c r="F87" s="25">
        <f t="shared" si="17"/>
        <v>340</v>
      </c>
      <c r="G87" s="42">
        <f t="shared" si="24"/>
        <v>38.53564547206166</v>
      </c>
      <c r="H87" s="42">
        <f t="shared" si="20"/>
        <v>578.03468208092488</v>
      </c>
      <c r="I87" s="23">
        <f t="shared" si="18"/>
        <v>0</v>
      </c>
      <c r="J87" s="23">
        <f t="shared" si="21"/>
        <v>0</v>
      </c>
      <c r="K87" s="23">
        <v>0</v>
      </c>
      <c r="L87" s="23">
        <v>0</v>
      </c>
      <c r="M87" s="23">
        <v>0</v>
      </c>
      <c r="N87" s="23">
        <f t="shared" si="22"/>
        <v>0</v>
      </c>
      <c r="O87" s="23">
        <f t="shared" si="23"/>
        <v>0</v>
      </c>
      <c r="P87" s="23">
        <f t="shared" si="19"/>
        <v>0</v>
      </c>
      <c r="Q87" s="59"/>
      <c r="R87" s="59"/>
      <c r="S87" s="59"/>
    </row>
    <row r="88" spans="1:19" s="24" customFormat="1" ht="14">
      <c r="A88" s="20">
        <v>78</v>
      </c>
      <c r="B88" s="63" t="str">
        <f>'[1]Ф15,Ф36'!$K$51</f>
        <v>ТП-53</v>
      </c>
      <c r="C88" s="21" t="s">
        <v>32</v>
      </c>
      <c r="D88" s="21">
        <v>6</v>
      </c>
      <c r="E88" s="22">
        <v>320</v>
      </c>
      <c r="F88" s="25">
        <f>E88*0.85</f>
        <v>272</v>
      </c>
      <c r="G88" s="42">
        <f t="shared" si="24"/>
        <v>30.828516377649329</v>
      </c>
      <c r="H88" s="42">
        <f t="shared" si="20"/>
        <v>462.42774566473992</v>
      </c>
      <c r="I88" s="23">
        <f t="shared" si="18"/>
        <v>150.36171428571427</v>
      </c>
      <c r="J88" s="23">
        <f t="shared" si="21"/>
        <v>105.25320000000001</v>
      </c>
      <c r="K88" s="23">
        <v>132</v>
      </c>
      <c r="L88" s="23">
        <v>186</v>
      </c>
      <c r="M88" s="23">
        <v>189</v>
      </c>
      <c r="N88" s="23">
        <f t="shared" si="22"/>
        <v>169</v>
      </c>
      <c r="O88" s="23">
        <f t="shared" si="23"/>
        <v>11.266666666666667</v>
      </c>
      <c r="P88" s="23">
        <f t="shared" si="19"/>
        <v>0.36546249999999997</v>
      </c>
      <c r="Q88" s="58">
        <f>F88-(I88+I89)</f>
        <v>121.63828571428573</v>
      </c>
      <c r="R88" s="58">
        <f>F88-(J88+J89)</f>
        <v>166.74680000000001</v>
      </c>
      <c r="S88" s="58">
        <f>Q88/0.85</f>
        <v>143.10386554621851</v>
      </c>
    </row>
    <row r="89" spans="1:19" s="24" customFormat="1" ht="14">
      <c r="A89" s="20">
        <v>79</v>
      </c>
      <c r="B89" s="64"/>
      <c r="C89" s="21" t="s">
        <v>33</v>
      </c>
      <c r="D89" s="21">
        <v>6</v>
      </c>
      <c r="E89" s="22">
        <v>320</v>
      </c>
      <c r="F89" s="25">
        <f t="shared" si="17"/>
        <v>272</v>
      </c>
      <c r="G89" s="42">
        <f t="shared" si="24"/>
        <v>30.828516377649329</v>
      </c>
      <c r="H89" s="42">
        <f t="shared" si="20"/>
        <v>462.42774566473992</v>
      </c>
      <c r="I89" s="23">
        <f t="shared" si="18"/>
        <v>0</v>
      </c>
      <c r="J89" s="23">
        <f t="shared" si="21"/>
        <v>0</v>
      </c>
      <c r="K89" s="23">
        <v>0</v>
      </c>
      <c r="L89" s="23">
        <v>0</v>
      </c>
      <c r="M89" s="23">
        <v>0</v>
      </c>
      <c r="N89" s="23">
        <f t="shared" si="22"/>
        <v>0</v>
      </c>
      <c r="O89" s="23">
        <f t="shared" si="23"/>
        <v>0</v>
      </c>
      <c r="P89" s="23">
        <f t="shared" si="19"/>
        <v>0</v>
      </c>
      <c r="Q89" s="59"/>
      <c r="R89" s="59"/>
      <c r="S89" s="59"/>
    </row>
    <row r="90" spans="1:19" s="24" customFormat="1" ht="14">
      <c r="A90" s="20">
        <v>80</v>
      </c>
      <c r="B90" s="63" t="str">
        <f>'[1]Ф15,Ф36'!$K$60</f>
        <v>ТП-46</v>
      </c>
      <c r="C90" s="21" t="s">
        <v>32</v>
      </c>
      <c r="D90" s="21">
        <v>6</v>
      </c>
      <c r="E90" s="22">
        <v>320</v>
      </c>
      <c r="F90" s="25">
        <f t="shared" si="17"/>
        <v>272</v>
      </c>
      <c r="G90" s="42">
        <f t="shared" si="24"/>
        <v>30.828516377649329</v>
      </c>
      <c r="H90" s="42">
        <f t="shared" si="20"/>
        <v>462.42774566473992</v>
      </c>
      <c r="I90" s="23">
        <f t="shared" si="18"/>
        <v>0</v>
      </c>
      <c r="J90" s="23">
        <f t="shared" si="21"/>
        <v>0</v>
      </c>
      <c r="K90" s="23">
        <v>0</v>
      </c>
      <c r="L90" s="23">
        <v>0</v>
      </c>
      <c r="M90" s="23">
        <v>0</v>
      </c>
      <c r="N90" s="23">
        <f t="shared" si="22"/>
        <v>0</v>
      </c>
      <c r="O90" s="23">
        <f t="shared" si="23"/>
        <v>0</v>
      </c>
      <c r="P90" s="23">
        <f t="shared" si="19"/>
        <v>0</v>
      </c>
      <c r="Q90" s="58">
        <f>F90-(I90+I91)</f>
        <v>169.68285714285713</v>
      </c>
      <c r="R90" s="58">
        <f>F90-(J90+J91)</f>
        <v>200.37799999999999</v>
      </c>
      <c r="S90" s="58">
        <f>Q90/0.85</f>
        <v>199.62689075630252</v>
      </c>
    </row>
    <row r="91" spans="1:19" s="24" customFormat="1" ht="14">
      <c r="A91" s="20">
        <v>81</v>
      </c>
      <c r="B91" s="64"/>
      <c r="C91" s="21" t="s">
        <v>33</v>
      </c>
      <c r="D91" s="21">
        <v>6</v>
      </c>
      <c r="E91" s="22">
        <v>320</v>
      </c>
      <c r="F91" s="25">
        <f t="shared" si="17"/>
        <v>272</v>
      </c>
      <c r="G91" s="42">
        <f t="shared" si="24"/>
        <v>30.828516377649329</v>
      </c>
      <c r="H91" s="42">
        <f t="shared" si="20"/>
        <v>462.42774566473992</v>
      </c>
      <c r="I91" s="23">
        <f t="shared" si="18"/>
        <v>102.31714285714287</v>
      </c>
      <c r="J91" s="23">
        <f t="shared" si="21"/>
        <v>71.622</v>
      </c>
      <c r="K91" s="23">
        <v>134</v>
      </c>
      <c r="L91" s="23">
        <v>97</v>
      </c>
      <c r="M91" s="23">
        <v>114</v>
      </c>
      <c r="N91" s="23">
        <f t="shared" si="22"/>
        <v>115</v>
      </c>
      <c r="O91" s="23">
        <f t="shared" si="23"/>
        <v>7.666666666666667</v>
      </c>
      <c r="P91" s="23">
        <f t="shared" si="19"/>
        <v>0.24868749999999998</v>
      </c>
      <c r="Q91" s="59"/>
      <c r="R91" s="59"/>
      <c r="S91" s="59"/>
    </row>
    <row r="92" spans="1:19" s="24" customFormat="1" ht="14">
      <c r="A92" s="20">
        <v>82</v>
      </c>
      <c r="B92" s="63" t="str">
        <f>'[1]Ф15,Ф36'!$K$68</f>
        <v>ТП-40</v>
      </c>
      <c r="C92" s="21" t="s">
        <v>32</v>
      </c>
      <c r="D92" s="21">
        <v>6</v>
      </c>
      <c r="E92" s="22">
        <v>400</v>
      </c>
      <c r="F92" s="25">
        <f t="shared" si="17"/>
        <v>340</v>
      </c>
      <c r="G92" s="42">
        <f t="shared" si="24"/>
        <v>38.53564547206166</v>
      </c>
      <c r="H92" s="42">
        <f t="shared" si="20"/>
        <v>578.03468208092488</v>
      </c>
      <c r="I92" s="23">
        <f t="shared" si="18"/>
        <v>248.23028571428574</v>
      </c>
      <c r="J92" s="23">
        <f t="shared" si="21"/>
        <v>173.7612</v>
      </c>
      <c r="K92" s="23">
        <v>281</v>
      </c>
      <c r="L92" s="23">
        <v>251</v>
      </c>
      <c r="M92" s="23">
        <v>305</v>
      </c>
      <c r="N92" s="23">
        <f t="shared" si="22"/>
        <v>279</v>
      </c>
      <c r="O92" s="23">
        <f t="shared" si="23"/>
        <v>18.600000000000001</v>
      </c>
      <c r="P92" s="23">
        <f t="shared" si="19"/>
        <v>0.48266999999999999</v>
      </c>
      <c r="Q92" s="58">
        <f>F92-(I92+I93)</f>
        <v>7.2468571428571522</v>
      </c>
      <c r="R92" s="58">
        <f>F92-(J92+J93)</f>
        <v>107.0728</v>
      </c>
      <c r="S92" s="58">
        <f>Q92/0.85</f>
        <v>8.5257142857142973</v>
      </c>
    </row>
    <row r="93" spans="1:19" s="24" customFormat="1" ht="14">
      <c r="A93" s="20">
        <v>83</v>
      </c>
      <c r="B93" s="64"/>
      <c r="C93" s="21" t="s">
        <v>33</v>
      </c>
      <c r="D93" s="21">
        <v>6</v>
      </c>
      <c r="E93" s="22">
        <v>400</v>
      </c>
      <c r="F93" s="25">
        <f t="shared" si="17"/>
        <v>340</v>
      </c>
      <c r="G93" s="42">
        <f t="shared" si="24"/>
        <v>38.53564547206166</v>
      </c>
      <c r="H93" s="42">
        <f t="shared" si="20"/>
        <v>578.03468208092488</v>
      </c>
      <c r="I93" s="23">
        <f t="shared" si="18"/>
        <v>84.522857142857134</v>
      </c>
      <c r="J93" s="23">
        <f t="shared" si="21"/>
        <v>59.166000000000004</v>
      </c>
      <c r="K93" s="23">
        <v>98</v>
      </c>
      <c r="L93" s="23">
        <v>78</v>
      </c>
      <c r="M93" s="23">
        <v>109</v>
      </c>
      <c r="N93" s="23">
        <f t="shared" si="22"/>
        <v>95</v>
      </c>
      <c r="O93" s="23">
        <f t="shared" si="23"/>
        <v>6.333333333333333</v>
      </c>
      <c r="P93" s="23">
        <f t="shared" si="19"/>
        <v>0.16434999999999997</v>
      </c>
      <c r="Q93" s="59"/>
      <c r="R93" s="59"/>
      <c r="S93" s="59"/>
    </row>
    <row r="94" spans="1:19" s="24" customFormat="1" ht="14">
      <c r="A94" s="20">
        <v>84</v>
      </c>
      <c r="B94" s="63" t="str">
        <f>'[1]Ф15,Ф36'!$K$87</f>
        <v>ТП-63</v>
      </c>
      <c r="C94" s="21" t="s">
        <v>32</v>
      </c>
      <c r="D94" s="21">
        <v>6</v>
      </c>
      <c r="E94" s="22">
        <v>400</v>
      </c>
      <c r="F94" s="25">
        <f t="shared" si="17"/>
        <v>340</v>
      </c>
      <c r="G94" s="42">
        <f t="shared" si="24"/>
        <v>38.53564547206166</v>
      </c>
      <c r="H94" s="42">
        <f t="shared" si="20"/>
        <v>578.03468208092488</v>
      </c>
      <c r="I94" s="23">
        <f t="shared" si="18"/>
        <v>147.39599999999999</v>
      </c>
      <c r="J94" s="23">
        <f t="shared" si="21"/>
        <v>103.1772</v>
      </c>
      <c r="K94" s="23">
        <v>155</v>
      </c>
      <c r="L94" s="23">
        <v>179</v>
      </c>
      <c r="M94" s="23">
        <v>163</v>
      </c>
      <c r="N94" s="23">
        <f t="shared" si="22"/>
        <v>165.66666666666666</v>
      </c>
      <c r="O94" s="23">
        <f t="shared" si="23"/>
        <v>11.044444444444444</v>
      </c>
      <c r="P94" s="23">
        <f t="shared" si="19"/>
        <v>0.28660333333333332</v>
      </c>
      <c r="Q94" s="58">
        <f>F94-(I94+I95)</f>
        <v>192.60400000000001</v>
      </c>
      <c r="R94" s="58">
        <f>F94-(J94+J95)</f>
        <v>236.8228</v>
      </c>
      <c r="S94" s="58">
        <f>Q94/0.85</f>
        <v>226.59294117647062</v>
      </c>
    </row>
    <row r="95" spans="1:19" s="24" customFormat="1" ht="14">
      <c r="A95" s="20">
        <v>85</v>
      </c>
      <c r="B95" s="64"/>
      <c r="C95" s="21" t="s">
        <v>33</v>
      </c>
      <c r="D95" s="21">
        <v>6</v>
      </c>
      <c r="E95" s="22">
        <v>400</v>
      </c>
      <c r="F95" s="25">
        <f t="shared" si="17"/>
        <v>340</v>
      </c>
      <c r="G95" s="42">
        <f t="shared" si="24"/>
        <v>38.53564547206166</v>
      </c>
      <c r="H95" s="42">
        <f t="shared" si="20"/>
        <v>578.03468208092488</v>
      </c>
      <c r="I95" s="23">
        <f t="shared" si="18"/>
        <v>0</v>
      </c>
      <c r="J95" s="23">
        <f t="shared" si="21"/>
        <v>0</v>
      </c>
      <c r="K95" s="23">
        <v>0</v>
      </c>
      <c r="L95" s="23">
        <v>0</v>
      </c>
      <c r="M95" s="23">
        <v>0</v>
      </c>
      <c r="N95" s="23">
        <f t="shared" si="22"/>
        <v>0</v>
      </c>
      <c r="O95" s="23">
        <f t="shared" si="23"/>
        <v>0</v>
      </c>
      <c r="P95" s="23">
        <f t="shared" si="19"/>
        <v>0</v>
      </c>
      <c r="Q95" s="59"/>
      <c r="R95" s="59"/>
      <c r="S95" s="59"/>
    </row>
    <row r="96" spans="1:19" s="24" customFormat="1" ht="15.75" customHeight="1">
      <c r="A96" s="20">
        <v>86</v>
      </c>
      <c r="B96" s="63" t="str">
        <f>'[1]Ф15,Ф36'!$K$97</f>
        <v>ТП-48</v>
      </c>
      <c r="C96" s="21" t="s">
        <v>32</v>
      </c>
      <c r="D96" s="21">
        <v>6</v>
      </c>
      <c r="E96" s="22">
        <v>630</v>
      </c>
      <c r="F96" s="25">
        <f t="shared" si="17"/>
        <v>535.5</v>
      </c>
      <c r="G96" s="42">
        <v>60.621000000000002</v>
      </c>
      <c r="H96" s="42">
        <f t="shared" si="20"/>
        <v>909.31500000000005</v>
      </c>
      <c r="I96" s="23">
        <f t="shared" si="18"/>
        <v>88.37828571428571</v>
      </c>
      <c r="J96" s="23">
        <f t="shared" si="21"/>
        <v>61.864800000000002</v>
      </c>
      <c r="K96" s="23">
        <v>120</v>
      </c>
      <c r="L96" s="23">
        <v>101</v>
      </c>
      <c r="M96" s="23">
        <v>77</v>
      </c>
      <c r="N96" s="23">
        <f t="shared" si="22"/>
        <v>99.333333333333329</v>
      </c>
      <c r="O96" s="23">
        <f t="shared" si="23"/>
        <v>6.6222222222222218</v>
      </c>
      <c r="P96" s="23">
        <f t="shared" si="19"/>
        <v>0.10923973907098566</v>
      </c>
      <c r="Q96" s="58">
        <f>F96-(I96+I97)</f>
        <v>375.05485714285714</v>
      </c>
      <c r="R96" s="58">
        <f>F96-(J96+J97)</f>
        <v>423.1884</v>
      </c>
      <c r="S96" s="58">
        <f>Q96/0.85</f>
        <v>441.24100840336138</v>
      </c>
    </row>
    <row r="97" spans="1:19" s="24" customFormat="1" ht="14">
      <c r="A97" s="20">
        <v>87</v>
      </c>
      <c r="B97" s="64"/>
      <c r="C97" s="21" t="s">
        <v>33</v>
      </c>
      <c r="D97" s="21">
        <v>6</v>
      </c>
      <c r="E97" s="22">
        <v>630</v>
      </c>
      <c r="F97" s="25">
        <f t="shared" si="17"/>
        <v>535.5</v>
      </c>
      <c r="G97" s="42">
        <v>60.621000000000002</v>
      </c>
      <c r="H97" s="42">
        <f t="shared" si="20"/>
        <v>909.31500000000005</v>
      </c>
      <c r="I97" s="23">
        <f t="shared" si="18"/>
        <v>72.066857142857145</v>
      </c>
      <c r="J97" s="23">
        <f t="shared" si="21"/>
        <v>50.446800000000003</v>
      </c>
      <c r="K97" s="23">
        <v>97</v>
      </c>
      <c r="L97" s="23">
        <v>87</v>
      </c>
      <c r="M97" s="23">
        <v>59</v>
      </c>
      <c r="N97" s="23">
        <f t="shared" si="22"/>
        <v>81</v>
      </c>
      <c r="O97" s="23">
        <f t="shared" si="23"/>
        <v>5.4</v>
      </c>
      <c r="P97" s="23">
        <f t="shared" si="19"/>
        <v>8.9078042262582272E-2</v>
      </c>
      <c r="Q97" s="59"/>
      <c r="R97" s="59"/>
      <c r="S97" s="59"/>
    </row>
    <row r="98" spans="1:19" s="24" customFormat="1" ht="14">
      <c r="A98" s="20">
        <v>88</v>
      </c>
      <c r="B98" s="63" t="s">
        <v>27</v>
      </c>
      <c r="C98" s="21" t="s">
        <v>32</v>
      </c>
      <c r="D98" s="21">
        <v>6</v>
      </c>
      <c r="E98" s="22">
        <v>400</v>
      </c>
      <c r="F98" s="25">
        <f t="shared" si="17"/>
        <v>340</v>
      </c>
      <c r="G98" s="42">
        <f t="shared" si="24"/>
        <v>38.53564547206166</v>
      </c>
      <c r="H98" s="42">
        <f t="shared" si="20"/>
        <v>578.03468208092488</v>
      </c>
      <c r="I98" s="23">
        <f t="shared" si="18"/>
        <v>46.858285714285714</v>
      </c>
      <c r="J98" s="23">
        <f t="shared" si="21"/>
        <v>32.800800000000002</v>
      </c>
      <c r="K98" s="23">
        <v>74</v>
      </c>
      <c r="L98" s="23">
        <v>48</v>
      </c>
      <c r="M98" s="23">
        <v>36</v>
      </c>
      <c r="N98" s="23">
        <f t="shared" si="22"/>
        <v>52.666666666666664</v>
      </c>
      <c r="O98" s="23">
        <f t="shared" si="23"/>
        <v>3.5111111111111111</v>
      </c>
      <c r="P98" s="23">
        <f t="shared" si="19"/>
        <v>9.1113333333333324E-2</v>
      </c>
      <c r="Q98" s="58">
        <f>F98-(I98+I99)</f>
        <v>204.76342857142856</v>
      </c>
      <c r="R98" s="58">
        <f>F98-(J98+J99)</f>
        <v>245.33439999999999</v>
      </c>
      <c r="S98" s="58">
        <f>Q98/0.85</f>
        <v>240.89815126050419</v>
      </c>
    </row>
    <row r="99" spans="1:19" s="24" customFormat="1" ht="14">
      <c r="A99" s="20">
        <v>89</v>
      </c>
      <c r="B99" s="64"/>
      <c r="C99" s="21" t="s">
        <v>33</v>
      </c>
      <c r="D99" s="21">
        <v>6</v>
      </c>
      <c r="E99" s="22">
        <v>400</v>
      </c>
      <c r="F99" s="25">
        <f t="shared" si="17"/>
        <v>340</v>
      </c>
      <c r="G99" s="42">
        <f t="shared" si="24"/>
        <v>38.53564547206166</v>
      </c>
      <c r="H99" s="42">
        <f t="shared" si="20"/>
        <v>578.03468208092488</v>
      </c>
      <c r="I99" s="23">
        <f t="shared" si="18"/>
        <v>88.37828571428571</v>
      </c>
      <c r="J99" s="23">
        <f t="shared" si="21"/>
        <v>61.864800000000002</v>
      </c>
      <c r="K99" s="23">
        <v>113</v>
      </c>
      <c r="L99" s="23">
        <v>115</v>
      </c>
      <c r="M99" s="23">
        <v>70</v>
      </c>
      <c r="N99" s="23">
        <f t="shared" si="22"/>
        <v>99.333333333333329</v>
      </c>
      <c r="O99" s="23">
        <f t="shared" si="23"/>
        <v>6.6222222222222218</v>
      </c>
      <c r="P99" s="23">
        <f t="shared" si="19"/>
        <v>0.17184666666666665</v>
      </c>
      <c r="Q99" s="59"/>
      <c r="R99" s="59"/>
      <c r="S99" s="59"/>
    </row>
    <row r="100" spans="1:19" s="24" customFormat="1" ht="14">
      <c r="A100" s="20">
        <v>90</v>
      </c>
      <c r="B100" s="63" t="str">
        <f>'[1]Ф15,Ф36'!$K$119</f>
        <v>ТП-52</v>
      </c>
      <c r="C100" s="21" t="s">
        <v>32</v>
      </c>
      <c r="D100" s="21">
        <v>6</v>
      </c>
      <c r="E100" s="22">
        <v>400</v>
      </c>
      <c r="F100" s="25">
        <f t="shared" si="17"/>
        <v>340</v>
      </c>
      <c r="G100" s="42">
        <f t="shared" si="24"/>
        <v>38.53564547206166</v>
      </c>
      <c r="H100" s="42">
        <f t="shared" si="20"/>
        <v>578.03468208092488</v>
      </c>
      <c r="I100" s="23">
        <f t="shared" si="18"/>
        <v>41.816571428571429</v>
      </c>
      <c r="J100" s="23">
        <f t="shared" si="21"/>
        <v>29.271599999999999</v>
      </c>
      <c r="K100" s="23">
        <v>57</v>
      </c>
      <c r="L100" s="23">
        <v>29</v>
      </c>
      <c r="M100" s="23">
        <v>55</v>
      </c>
      <c r="N100" s="23">
        <f t="shared" si="22"/>
        <v>47</v>
      </c>
      <c r="O100" s="23">
        <f t="shared" si="23"/>
        <v>3.1333333333333333</v>
      </c>
      <c r="P100" s="23">
        <f t="shared" si="19"/>
        <v>8.1309999999999993E-2</v>
      </c>
      <c r="Q100" s="58">
        <f>F100-(I100+I101)</f>
        <v>285.43085714285712</v>
      </c>
      <c r="R100" s="58">
        <f>F100-(J100+J101)</f>
        <v>301.80160000000001</v>
      </c>
      <c r="S100" s="58">
        <f>Q100/0.85</f>
        <v>335.80100840336132</v>
      </c>
    </row>
    <row r="101" spans="1:19" s="24" customFormat="1" ht="14">
      <c r="A101" s="20">
        <v>91</v>
      </c>
      <c r="B101" s="64"/>
      <c r="C101" s="21" t="s">
        <v>33</v>
      </c>
      <c r="D101" s="21">
        <v>6</v>
      </c>
      <c r="E101" s="22">
        <v>400</v>
      </c>
      <c r="F101" s="25">
        <f t="shared" si="17"/>
        <v>340</v>
      </c>
      <c r="G101" s="42">
        <f t="shared" si="24"/>
        <v>38.53564547206166</v>
      </c>
      <c r="H101" s="42">
        <f t="shared" si="20"/>
        <v>578.03468208092488</v>
      </c>
      <c r="I101" s="23">
        <f t="shared" si="18"/>
        <v>12.752571428571429</v>
      </c>
      <c r="J101" s="23">
        <f t="shared" si="21"/>
        <v>8.9268000000000001</v>
      </c>
      <c r="K101" s="23">
        <v>16</v>
      </c>
      <c r="L101" s="23">
        <v>9</v>
      </c>
      <c r="M101" s="23">
        <v>18</v>
      </c>
      <c r="N101" s="23">
        <f t="shared" si="22"/>
        <v>14.333333333333334</v>
      </c>
      <c r="O101" s="23">
        <f t="shared" si="23"/>
        <v>0.9555555555555556</v>
      </c>
      <c r="P101" s="23">
        <f t="shared" si="19"/>
        <v>2.4796666666666665E-2</v>
      </c>
      <c r="Q101" s="59"/>
      <c r="R101" s="59"/>
      <c r="S101" s="59"/>
    </row>
    <row r="102" spans="1:19" s="24" customFormat="1" ht="14">
      <c r="A102" s="20">
        <v>92</v>
      </c>
      <c r="B102" s="21" t="str">
        <f>'[1]Ф15,Ф36'!$K$126</f>
        <v>КТП-19</v>
      </c>
      <c r="C102" s="21" t="s">
        <v>29</v>
      </c>
      <c r="D102" s="21">
        <v>6</v>
      </c>
      <c r="E102" s="22">
        <v>400</v>
      </c>
      <c r="F102" s="25">
        <f t="shared" si="17"/>
        <v>340</v>
      </c>
      <c r="G102" s="42">
        <f t="shared" si="24"/>
        <v>38.53564547206166</v>
      </c>
      <c r="H102" s="42">
        <f t="shared" si="20"/>
        <v>578.03468208092488</v>
      </c>
      <c r="I102" s="23">
        <f t="shared" si="18"/>
        <v>24.170571428571428</v>
      </c>
      <c r="J102" s="23">
        <f t="shared" si="21"/>
        <v>16.9194</v>
      </c>
      <c r="K102" s="23">
        <v>36</v>
      </c>
      <c r="L102" s="23">
        <v>28</v>
      </c>
      <c r="M102" s="23">
        <v>17.5</v>
      </c>
      <c r="N102" s="23">
        <f t="shared" si="22"/>
        <v>27.166666666666668</v>
      </c>
      <c r="O102" s="23">
        <f t="shared" si="23"/>
        <v>1.8111111111111111</v>
      </c>
      <c r="P102" s="23">
        <f t="shared" si="19"/>
        <v>4.6998333333333329E-2</v>
      </c>
      <c r="Q102" s="3">
        <f>F102-I102</f>
        <v>315.82942857142859</v>
      </c>
      <c r="R102" s="3">
        <f>F102-J102</f>
        <v>323.0806</v>
      </c>
      <c r="S102" s="3">
        <f>Q102/0.85</f>
        <v>371.56403361344542</v>
      </c>
    </row>
    <row r="103" spans="1:19" s="24" customFormat="1" ht="14">
      <c r="A103" s="20">
        <v>93</v>
      </c>
      <c r="B103" s="63" t="str">
        <f>'[1]Ф46,Ф29'!$A$4</f>
        <v>ТП-65</v>
      </c>
      <c r="C103" s="21" t="s">
        <v>32</v>
      </c>
      <c r="D103" s="21">
        <v>6</v>
      </c>
      <c r="E103" s="22">
        <v>400</v>
      </c>
      <c r="F103" s="25">
        <f t="shared" si="17"/>
        <v>340</v>
      </c>
      <c r="G103" s="42">
        <f t="shared" si="24"/>
        <v>38.53564547206166</v>
      </c>
      <c r="H103" s="42">
        <f t="shared" si="20"/>
        <v>578.03468208092488</v>
      </c>
      <c r="I103" s="23">
        <f t="shared" si="18"/>
        <v>0</v>
      </c>
      <c r="J103" s="23">
        <f t="shared" si="21"/>
        <v>0</v>
      </c>
      <c r="K103" s="23">
        <v>0</v>
      </c>
      <c r="L103" s="23">
        <v>0</v>
      </c>
      <c r="M103" s="23">
        <v>0</v>
      </c>
      <c r="N103" s="23">
        <f t="shared" si="22"/>
        <v>0</v>
      </c>
      <c r="O103" s="23">
        <f t="shared" si="23"/>
        <v>0</v>
      </c>
      <c r="P103" s="23">
        <f t="shared" si="19"/>
        <v>0</v>
      </c>
      <c r="Q103" s="58">
        <f>F103-(I103+I104)</f>
        <v>192.60400000000001</v>
      </c>
      <c r="R103" s="58">
        <f>F103-(J103+J104)</f>
        <v>236.8228</v>
      </c>
      <c r="S103" s="58">
        <f>Q103/0.85</f>
        <v>226.59294117647062</v>
      </c>
    </row>
    <row r="104" spans="1:19" s="24" customFormat="1" ht="14">
      <c r="A104" s="20">
        <v>94</v>
      </c>
      <c r="B104" s="64"/>
      <c r="C104" s="21" t="s">
        <v>33</v>
      </c>
      <c r="D104" s="21">
        <v>6</v>
      </c>
      <c r="E104" s="22">
        <v>400</v>
      </c>
      <c r="F104" s="25">
        <f t="shared" si="17"/>
        <v>340</v>
      </c>
      <c r="G104" s="42">
        <f t="shared" si="24"/>
        <v>38.53564547206166</v>
      </c>
      <c r="H104" s="42">
        <f t="shared" si="20"/>
        <v>578.03468208092488</v>
      </c>
      <c r="I104" s="23">
        <f t="shared" si="18"/>
        <v>147.39599999999999</v>
      </c>
      <c r="J104" s="23">
        <f t="shared" si="21"/>
        <v>103.1772</v>
      </c>
      <c r="K104" s="23">
        <v>171</v>
      </c>
      <c r="L104" s="23">
        <v>165</v>
      </c>
      <c r="M104" s="23">
        <v>161</v>
      </c>
      <c r="N104" s="23">
        <f t="shared" si="22"/>
        <v>165.66666666666666</v>
      </c>
      <c r="O104" s="23">
        <f t="shared" si="23"/>
        <v>11.044444444444444</v>
      </c>
      <c r="P104" s="23">
        <f t="shared" si="19"/>
        <v>0.28660333333333332</v>
      </c>
      <c r="Q104" s="59"/>
      <c r="R104" s="59"/>
      <c r="S104" s="59"/>
    </row>
    <row r="105" spans="1:19" s="24" customFormat="1" ht="14">
      <c r="A105" s="20">
        <v>95</v>
      </c>
      <c r="B105" s="63" t="str">
        <f>'[1]Ф46,Ф29'!$A$15</f>
        <v>ТП-67</v>
      </c>
      <c r="C105" s="21" t="s">
        <v>32</v>
      </c>
      <c r="D105" s="21">
        <v>6</v>
      </c>
      <c r="E105" s="22">
        <v>400</v>
      </c>
      <c r="F105" s="25">
        <f t="shared" si="17"/>
        <v>340</v>
      </c>
      <c r="G105" s="42">
        <f t="shared" si="24"/>
        <v>38.53564547206166</v>
      </c>
      <c r="H105" s="42">
        <f t="shared" si="20"/>
        <v>578.03468208092488</v>
      </c>
      <c r="I105" s="23">
        <f t="shared" si="18"/>
        <v>0</v>
      </c>
      <c r="J105" s="23">
        <f t="shared" si="21"/>
        <v>0</v>
      </c>
      <c r="K105" s="23">
        <v>0</v>
      </c>
      <c r="L105" s="23">
        <v>0</v>
      </c>
      <c r="M105" s="23">
        <v>0</v>
      </c>
      <c r="N105" s="23">
        <f t="shared" si="22"/>
        <v>0</v>
      </c>
      <c r="O105" s="23">
        <f t="shared" si="23"/>
        <v>0</v>
      </c>
      <c r="P105" s="23">
        <f t="shared" si="19"/>
        <v>0</v>
      </c>
      <c r="Q105" s="58">
        <f>F105-(I105+I106)</f>
        <v>70.683485714285723</v>
      </c>
      <c r="R105" s="58">
        <f>F105-(J105+J106)</f>
        <v>151.47844000000001</v>
      </c>
      <c r="S105" s="58">
        <f>Q105/0.85</f>
        <v>83.157042016806741</v>
      </c>
    </row>
    <row r="106" spans="1:19" s="24" customFormat="1" ht="14">
      <c r="A106" s="20">
        <v>96</v>
      </c>
      <c r="B106" s="64"/>
      <c r="C106" s="21" t="s">
        <v>33</v>
      </c>
      <c r="D106" s="21">
        <v>6</v>
      </c>
      <c r="E106" s="22">
        <v>400</v>
      </c>
      <c r="F106" s="25">
        <f t="shared" si="17"/>
        <v>340</v>
      </c>
      <c r="G106" s="42">
        <f t="shared" si="24"/>
        <v>38.53564547206166</v>
      </c>
      <c r="H106" s="42">
        <f t="shared" si="20"/>
        <v>578.03468208092488</v>
      </c>
      <c r="I106" s="23">
        <f t="shared" si="18"/>
        <v>269.31651428571428</v>
      </c>
      <c r="J106" s="23">
        <f t="shared" si="21"/>
        <v>188.52155999999999</v>
      </c>
      <c r="K106" s="23">
        <v>294.10000000000002</v>
      </c>
      <c r="L106" s="23">
        <v>301</v>
      </c>
      <c r="M106" s="23">
        <v>313</v>
      </c>
      <c r="N106" s="23">
        <f t="shared" si="22"/>
        <v>302.7</v>
      </c>
      <c r="O106" s="23">
        <f t="shared" si="23"/>
        <v>20.18</v>
      </c>
      <c r="P106" s="23">
        <f t="shared" si="19"/>
        <v>0.523671</v>
      </c>
      <c r="Q106" s="59"/>
      <c r="R106" s="59"/>
      <c r="S106" s="59"/>
    </row>
    <row r="107" spans="1:19" s="24" customFormat="1" ht="14">
      <c r="A107" s="20">
        <v>97</v>
      </c>
      <c r="B107" s="63" t="str">
        <f>'[1]Ф46,Ф29'!$A$29</f>
        <v>ТП-68</v>
      </c>
      <c r="C107" s="21" t="s">
        <v>32</v>
      </c>
      <c r="D107" s="21">
        <v>6</v>
      </c>
      <c r="E107" s="22">
        <v>400</v>
      </c>
      <c r="F107" s="25">
        <f t="shared" si="17"/>
        <v>340</v>
      </c>
      <c r="G107" s="42">
        <f t="shared" si="24"/>
        <v>38.53564547206166</v>
      </c>
      <c r="H107" s="42">
        <f t="shared" si="20"/>
        <v>578.03468208092488</v>
      </c>
      <c r="I107" s="23">
        <f t="shared" si="18"/>
        <v>0</v>
      </c>
      <c r="J107" s="23">
        <f t="shared" si="21"/>
        <v>0</v>
      </c>
      <c r="K107" s="23">
        <v>0</v>
      </c>
      <c r="L107" s="23">
        <v>0</v>
      </c>
      <c r="M107" s="23">
        <v>0</v>
      </c>
      <c r="N107" s="23">
        <f t="shared" si="22"/>
        <v>0</v>
      </c>
      <c r="O107" s="23">
        <f t="shared" si="23"/>
        <v>0</v>
      </c>
      <c r="P107" s="23">
        <f t="shared" si="19"/>
        <v>0</v>
      </c>
      <c r="Q107" s="58">
        <f>F107-(I107+I108)</f>
        <v>145.15257142857143</v>
      </c>
      <c r="R107" s="58">
        <f>F107-(J107+J108)</f>
        <v>203.60679999999999</v>
      </c>
      <c r="S107" s="58">
        <f>Q107/0.85</f>
        <v>170.76773109243697</v>
      </c>
    </row>
    <row r="108" spans="1:19" s="24" customFormat="1" ht="14">
      <c r="A108" s="20">
        <v>98</v>
      </c>
      <c r="B108" s="64"/>
      <c r="C108" s="21" t="s">
        <v>33</v>
      </c>
      <c r="D108" s="21">
        <v>6</v>
      </c>
      <c r="E108" s="22">
        <v>400</v>
      </c>
      <c r="F108" s="25">
        <f t="shared" si="17"/>
        <v>340</v>
      </c>
      <c r="G108" s="42">
        <f t="shared" si="24"/>
        <v>38.53564547206166</v>
      </c>
      <c r="H108" s="42">
        <f t="shared" si="20"/>
        <v>578.03468208092488</v>
      </c>
      <c r="I108" s="23">
        <f t="shared" si="18"/>
        <v>194.84742857142857</v>
      </c>
      <c r="J108" s="23">
        <f t="shared" si="21"/>
        <v>136.39320000000001</v>
      </c>
      <c r="K108" s="23">
        <v>195</v>
      </c>
      <c r="L108" s="23">
        <v>257</v>
      </c>
      <c r="M108" s="23">
        <v>205</v>
      </c>
      <c r="N108" s="23">
        <f t="shared" si="22"/>
        <v>219</v>
      </c>
      <c r="O108" s="23">
        <f t="shared" si="23"/>
        <v>14.6</v>
      </c>
      <c r="P108" s="23">
        <f t="shared" si="19"/>
        <v>0.37886999999999998</v>
      </c>
      <c r="Q108" s="59"/>
      <c r="R108" s="59"/>
      <c r="S108" s="59"/>
    </row>
    <row r="109" spans="1:19" s="24" customFormat="1" ht="14">
      <c r="A109" s="20">
        <v>99</v>
      </c>
      <c r="B109" s="63" t="str">
        <f>'[1]Ф46,Ф29'!$A$41</f>
        <v>ТП-69</v>
      </c>
      <c r="C109" s="21" t="s">
        <v>32</v>
      </c>
      <c r="D109" s="21">
        <v>6</v>
      </c>
      <c r="E109" s="22">
        <v>630</v>
      </c>
      <c r="F109" s="25">
        <f t="shared" si="17"/>
        <v>535.5</v>
      </c>
      <c r="G109" s="42">
        <v>60.621000000000002</v>
      </c>
      <c r="H109" s="42">
        <f t="shared" si="20"/>
        <v>909.31500000000005</v>
      </c>
      <c r="I109" s="23">
        <f t="shared" si="18"/>
        <v>0</v>
      </c>
      <c r="J109" s="23">
        <f t="shared" si="21"/>
        <v>0</v>
      </c>
      <c r="K109" s="23">
        <v>0</v>
      </c>
      <c r="L109" s="23">
        <v>0</v>
      </c>
      <c r="M109" s="23">
        <v>0</v>
      </c>
      <c r="N109" s="23">
        <f t="shared" si="22"/>
        <v>0</v>
      </c>
      <c r="O109" s="23">
        <f t="shared" si="23"/>
        <v>0</v>
      </c>
      <c r="P109" s="23">
        <f t="shared" si="19"/>
        <v>0</v>
      </c>
      <c r="Q109" s="58">
        <f>F110-(I109+I110)</f>
        <v>104.07742857142856</v>
      </c>
      <c r="R109" s="58">
        <f>F110-(J109+J110)</f>
        <v>174.85419999999999</v>
      </c>
      <c r="S109" s="58">
        <f>Q109/0.85</f>
        <v>122.44403361344536</v>
      </c>
    </row>
    <row r="110" spans="1:19" s="24" customFormat="1" ht="14">
      <c r="A110" s="20">
        <v>100</v>
      </c>
      <c r="B110" s="64"/>
      <c r="C110" s="21" t="s">
        <v>33</v>
      </c>
      <c r="D110" s="21">
        <v>6</v>
      </c>
      <c r="E110" s="22">
        <v>400</v>
      </c>
      <c r="F110" s="25">
        <f t="shared" si="17"/>
        <v>340</v>
      </c>
      <c r="G110" s="42">
        <f t="shared" si="24"/>
        <v>38.53564547206166</v>
      </c>
      <c r="H110" s="42">
        <f t="shared" si="20"/>
        <v>578.03468208092488</v>
      </c>
      <c r="I110" s="23">
        <f t="shared" si="18"/>
        <v>235.92257142857144</v>
      </c>
      <c r="J110" s="23">
        <f t="shared" si="21"/>
        <v>165.14580000000001</v>
      </c>
      <c r="K110" s="23">
        <v>285.5</v>
      </c>
      <c r="L110" s="23">
        <v>272</v>
      </c>
      <c r="M110" s="23">
        <v>238</v>
      </c>
      <c r="N110" s="23">
        <f t="shared" si="22"/>
        <v>265.16666666666669</v>
      </c>
      <c r="O110" s="23">
        <f t="shared" si="23"/>
        <v>17.677777777777781</v>
      </c>
      <c r="P110" s="23">
        <f t="shared" si="19"/>
        <v>0.45873833333333336</v>
      </c>
      <c r="Q110" s="59"/>
      <c r="R110" s="59"/>
      <c r="S110" s="59"/>
    </row>
    <row r="111" spans="1:19" s="24" customFormat="1" ht="14">
      <c r="A111" s="20">
        <v>101</v>
      </c>
      <c r="B111" s="63" t="str">
        <f>'[1]Ф46,Ф29'!$A$55</f>
        <v>ТП-42</v>
      </c>
      <c r="C111" s="21" t="s">
        <v>32</v>
      </c>
      <c r="D111" s="21">
        <v>6</v>
      </c>
      <c r="E111" s="22">
        <v>400</v>
      </c>
      <c r="F111" s="25">
        <f t="shared" si="17"/>
        <v>340</v>
      </c>
      <c r="G111" s="42">
        <f t="shared" si="24"/>
        <v>38.53564547206166</v>
      </c>
      <c r="H111" s="42">
        <f t="shared" si="20"/>
        <v>578.03468208092488</v>
      </c>
      <c r="I111" s="23">
        <f t="shared" si="18"/>
        <v>54.064971428571425</v>
      </c>
      <c r="J111" s="23">
        <f t="shared" si="21"/>
        <v>37.845480000000002</v>
      </c>
      <c r="K111" s="23">
        <v>78.3</v>
      </c>
      <c r="L111" s="23">
        <v>61</v>
      </c>
      <c r="M111" s="23">
        <v>43</v>
      </c>
      <c r="N111" s="23">
        <f t="shared" si="22"/>
        <v>60.766666666666673</v>
      </c>
      <c r="O111" s="23">
        <f t="shared" si="23"/>
        <v>4.0511111111111111</v>
      </c>
      <c r="P111" s="23">
        <f t="shared" si="19"/>
        <v>0.10512633333333332</v>
      </c>
      <c r="Q111" s="58">
        <f>F111-(I111+I112)</f>
        <v>199.03960000000001</v>
      </c>
      <c r="R111" s="58">
        <f>F111-(J111+J112)</f>
        <v>241.32772</v>
      </c>
      <c r="S111" s="58">
        <f>Q111/0.85</f>
        <v>234.16423529411767</v>
      </c>
    </row>
    <row r="112" spans="1:19" s="24" customFormat="1" ht="14">
      <c r="A112" s="20">
        <v>102</v>
      </c>
      <c r="B112" s="64"/>
      <c r="C112" s="21" t="s">
        <v>33</v>
      </c>
      <c r="D112" s="21">
        <v>6</v>
      </c>
      <c r="E112" s="22">
        <v>400</v>
      </c>
      <c r="F112" s="25">
        <f t="shared" si="17"/>
        <v>340</v>
      </c>
      <c r="G112" s="42">
        <f t="shared" si="24"/>
        <v>38.53564547206166</v>
      </c>
      <c r="H112" s="42">
        <f t="shared" si="20"/>
        <v>578.03468208092488</v>
      </c>
      <c r="I112" s="23">
        <f t="shared" si="18"/>
        <v>86.895428571428567</v>
      </c>
      <c r="J112" s="23">
        <f t="shared" si="21"/>
        <v>60.826800000000006</v>
      </c>
      <c r="K112" s="23">
        <v>100</v>
      </c>
      <c r="L112" s="23">
        <v>104</v>
      </c>
      <c r="M112" s="23">
        <v>89</v>
      </c>
      <c r="N112" s="23">
        <f t="shared" si="22"/>
        <v>97.666666666666671</v>
      </c>
      <c r="O112" s="23">
        <f t="shared" si="23"/>
        <v>6.5111111111111111</v>
      </c>
      <c r="P112" s="23">
        <f t="shared" si="19"/>
        <v>0.16896333333333333</v>
      </c>
      <c r="Q112" s="59"/>
      <c r="R112" s="59"/>
      <c r="S112" s="59"/>
    </row>
    <row r="113" spans="1:19" s="24" customFormat="1" ht="14">
      <c r="A113" s="20">
        <v>103</v>
      </c>
      <c r="B113" s="63" t="str">
        <f>'[1]Ф46,Ф29'!$A$71</f>
        <v>ТП-44</v>
      </c>
      <c r="C113" s="21" t="s">
        <v>32</v>
      </c>
      <c r="D113" s="21">
        <v>6</v>
      </c>
      <c r="E113" s="22">
        <v>400</v>
      </c>
      <c r="F113" s="25">
        <f t="shared" si="17"/>
        <v>340</v>
      </c>
      <c r="G113" s="42">
        <f t="shared" si="24"/>
        <v>38.53564547206166</v>
      </c>
      <c r="H113" s="42">
        <f t="shared" si="20"/>
        <v>578.03468208092488</v>
      </c>
      <c r="I113" s="23">
        <f t="shared" si="18"/>
        <v>231.62228571428565</v>
      </c>
      <c r="J113" s="23">
        <f t="shared" si="21"/>
        <v>162.13559999999998</v>
      </c>
      <c r="K113" s="23">
        <v>275</v>
      </c>
      <c r="L113" s="23">
        <v>276</v>
      </c>
      <c r="M113" s="23">
        <v>230</v>
      </c>
      <c r="N113" s="23">
        <f t="shared" si="22"/>
        <v>260.33333333333331</v>
      </c>
      <c r="O113" s="23">
        <f t="shared" si="23"/>
        <v>17.355555555555554</v>
      </c>
      <c r="P113" s="23">
        <f t="shared" si="19"/>
        <v>0.45037666666666659</v>
      </c>
      <c r="Q113" s="58">
        <f>F113-(I113+I114)</f>
        <v>108.37771428571435</v>
      </c>
      <c r="R113" s="58">
        <f>F113-(J113+J114)</f>
        <v>177.86440000000002</v>
      </c>
      <c r="S113" s="58">
        <f>Q113/0.85</f>
        <v>127.503193277311</v>
      </c>
    </row>
    <row r="114" spans="1:19" s="24" customFormat="1" ht="14">
      <c r="A114" s="20">
        <v>104</v>
      </c>
      <c r="B114" s="64"/>
      <c r="C114" s="21" t="s">
        <v>33</v>
      </c>
      <c r="D114" s="21">
        <v>6</v>
      </c>
      <c r="E114" s="22">
        <v>400</v>
      </c>
      <c r="F114" s="25">
        <f t="shared" si="17"/>
        <v>340</v>
      </c>
      <c r="G114" s="42">
        <f t="shared" si="24"/>
        <v>38.53564547206166</v>
      </c>
      <c r="H114" s="42">
        <f t="shared" si="20"/>
        <v>578.03468208092488</v>
      </c>
      <c r="I114" s="23">
        <f t="shared" si="18"/>
        <v>0</v>
      </c>
      <c r="J114" s="23">
        <f t="shared" si="21"/>
        <v>0</v>
      </c>
      <c r="K114" s="23">
        <v>0</v>
      </c>
      <c r="L114" s="23">
        <v>0</v>
      </c>
      <c r="M114" s="23">
        <v>0</v>
      </c>
      <c r="N114" s="23">
        <f t="shared" si="22"/>
        <v>0</v>
      </c>
      <c r="O114" s="23">
        <f t="shared" si="23"/>
        <v>0</v>
      </c>
      <c r="P114" s="23">
        <f t="shared" si="19"/>
        <v>0</v>
      </c>
      <c r="Q114" s="59"/>
      <c r="R114" s="59"/>
      <c r="S114" s="59"/>
    </row>
    <row r="115" spans="1:19" s="24" customFormat="1" ht="14">
      <c r="A115" s="20">
        <v>105</v>
      </c>
      <c r="B115" s="63" t="str">
        <f>'[1]Ф46,Ф29'!$A$84</f>
        <v>ТП-47</v>
      </c>
      <c r="C115" s="21" t="s">
        <v>32</v>
      </c>
      <c r="D115" s="21">
        <v>6</v>
      </c>
      <c r="E115" s="22">
        <v>630</v>
      </c>
      <c r="F115" s="25">
        <f t="shared" ref="F115:F134" si="25">E115*0.85</f>
        <v>535.5</v>
      </c>
      <c r="G115" s="42">
        <f t="shared" si="24"/>
        <v>60.693641618497118</v>
      </c>
      <c r="H115" s="42">
        <f t="shared" si="20"/>
        <v>910.40462427745672</v>
      </c>
      <c r="I115" s="23">
        <f t="shared" ref="I115:I134" si="26">1.73*D115*0.9*O115/0.7</f>
        <v>155.40342857142855</v>
      </c>
      <c r="J115" s="23">
        <f t="shared" si="21"/>
        <v>108.7824</v>
      </c>
      <c r="K115" s="23">
        <v>162</v>
      </c>
      <c r="L115" s="23">
        <v>207</v>
      </c>
      <c r="M115" s="23">
        <v>155</v>
      </c>
      <c r="N115" s="23">
        <f t="shared" si="22"/>
        <v>174.66666666666666</v>
      </c>
      <c r="O115" s="23">
        <f t="shared" si="23"/>
        <v>11.644444444444444</v>
      </c>
      <c r="P115" s="23">
        <f t="shared" ref="P115:P134" si="27">O115/G115</f>
        <v>0.19185608465608461</v>
      </c>
      <c r="Q115" s="58">
        <f>F116-(I115+I116)</f>
        <v>-38.213714285714218</v>
      </c>
      <c r="R115" s="58">
        <f>F116-(J115+J116)</f>
        <v>54.850400000000008</v>
      </c>
      <c r="S115" s="58">
        <f>Q115/0.85</f>
        <v>-44.957310924369672</v>
      </c>
    </row>
    <row r="116" spans="1:19" s="24" customFormat="1" ht="14">
      <c r="A116" s="20">
        <v>106</v>
      </c>
      <c r="B116" s="64"/>
      <c r="C116" s="21" t="s">
        <v>33</v>
      </c>
      <c r="D116" s="21">
        <v>6</v>
      </c>
      <c r="E116" s="22">
        <v>320</v>
      </c>
      <c r="F116" s="25">
        <f t="shared" si="25"/>
        <v>272</v>
      </c>
      <c r="G116" s="42">
        <f t="shared" si="24"/>
        <v>30.828516377649329</v>
      </c>
      <c r="H116" s="42">
        <f t="shared" ref="H116:H134" si="28">G116*15</f>
        <v>462.42774566473992</v>
      </c>
      <c r="I116" s="23">
        <f t="shared" si="26"/>
        <v>154.8102857142857</v>
      </c>
      <c r="J116" s="23">
        <f t="shared" ref="J116:J134" si="29">1.73*0.4*0.9*N116</f>
        <v>108.3672</v>
      </c>
      <c r="K116" s="23">
        <v>157</v>
      </c>
      <c r="L116" s="23">
        <v>184</v>
      </c>
      <c r="M116" s="23">
        <v>181</v>
      </c>
      <c r="N116" s="23">
        <f t="shared" ref="N116:N134" si="30">(M116+K116+L116)/3</f>
        <v>174</v>
      </c>
      <c r="O116" s="23">
        <f t="shared" ref="O116:O134" si="31">(K116+L116+M116)/3/15</f>
        <v>11.6</v>
      </c>
      <c r="P116" s="23">
        <f t="shared" si="27"/>
        <v>0.37627499999999997</v>
      </c>
      <c r="Q116" s="59"/>
      <c r="R116" s="59"/>
      <c r="S116" s="59"/>
    </row>
    <row r="117" spans="1:19" s="24" customFormat="1" ht="14">
      <c r="A117" s="20">
        <v>107</v>
      </c>
      <c r="B117" s="63" t="str">
        <f>'[1]Ф46,Ф29'!$K$4</f>
        <v>ТП-54</v>
      </c>
      <c r="C117" s="21" t="s">
        <v>32</v>
      </c>
      <c r="D117" s="21">
        <v>6</v>
      </c>
      <c r="E117" s="22">
        <v>320</v>
      </c>
      <c r="F117" s="25">
        <f t="shared" si="25"/>
        <v>272</v>
      </c>
      <c r="G117" s="42">
        <f t="shared" si="24"/>
        <v>30.828516377649329</v>
      </c>
      <c r="H117" s="42">
        <f t="shared" si="28"/>
        <v>462.42774566473992</v>
      </c>
      <c r="I117" s="23">
        <f t="shared" si="26"/>
        <v>139.68514285714284</v>
      </c>
      <c r="J117" s="23">
        <f t="shared" si="29"/>
        <v>97.779600000000002</v>
      </c>
      <c r="K117" s="23">
        <v>161</v>
      </c>
      <c r="L117" s="23">
        <v>164</v>
      </c>
      <c r="M117" s="23">
        <v>146</v>
      </c>
      <c r="N117" s="23">
        <f t="shared" si="30"/>
        <v>157</v>
      </c>
      <c r="O117" s="23">
        <f t="shared" si="31"/>
        <v>10.466666666666667</v>
      </c>
      <c r="P117" s="23">
        <f t="shared" si="27"/>
        <v>0.33951249999999994</v>
      </c>
      <c r="Q117" s="58">
        <f>F117-(I117+I118)</f>
        <v>70.628000000000043</v>
      </c>
      <c r="R117" s="58">
        <f>F117-(J117+J118)</f>
        <v>131.03960000000001</v>
      </c>
      <c r="S117" s="58">
        <f>Q117/0.85</f>
        <v>83.091764705882412</v>
      </c>
    </row>
    <row r="118" spans="1:19" s="24" customFormat="1" ht="14">
      <c r="A118" s="20">
        <v>108</v>
      </c>
      <c r="B118" s="64"/>
      <c r="C118" s="21" t="s">
        <v>33</v>
      </c>
      <c r="D118" s="21">
        <v>6</v>
      </c>
      <c r="E118" s="22">
        <v>400</v>
      </c>
      <c r="F118" s="25">
        <f t="shared" si="25"/>
        <v>340</v>
      </c>
      <c r="G118" s="42">
        <f t="shared" si="24"/>
        <v>38.53564547206166</v>
      </c>
      <c r="H118" s="42">
        <f t="shared" si="28"/>
        <v>578.03468208092488</v>
      </c>
      <c r="I118" s="23">
        <f t="shared" si="26"/>
        <v>61.686857142857136</v>
      </c>
      <c r="J118" s="23">
        <f t="shared" si="29"/>
        <v>43.180799999999998</v>
      </c>
      <c r="K118" s="23">
        <v>67</v>
      </c>
      <c r="L118" s="23">
        <v>86</v>
      </c>
      <c r="M118" s="23">
        <v>55</v>
      </c>
      <c r="N118" s="23">
        <f t="shared" si="30"/>
        <v>69.333333333333329</v>
      </c>
      <c r="O118" s="23">
        <f t="shared" si="31"/>
        <v>4.6222222222222218</v>
      </c>
      <c r="P118" s="23">
        <f t="shared" si="27"/>
        <v>0.11994666666666665</v>
      </c>
      <c r="Q118" s="59"/>
      <c r="R118" s="59"/>
      <c r="S118" s="59"/>
    </row>
    <row r="119" spans="1:19" s="24" customFormat="1" ht="14">
      <c r="A119" s="20">
        <v>109</v>
      </c>
      <c r="B119" s="63" t="str">
        <f>'[1]Ф46,Ф29'!$K$18</f>
        <v>ТП-82</v>
      </c>
      <c r="C119" s="21" t="s">
        <v>32</v>
      </c>
      <c r="D119" s="21">
        <v>6</v>
      </c>
      <c r="E119" s="22">
        <v>400</v>
      </c>
      <c r="F119" s="25">
        <f t="shared" si="25"/>
        <v>340</v>
      </c>
      <c r="G119" s="42">
        <f t="shared" si="24"/>
        <v>38.53564547206166</v>
      </c>
      <c r="H119" s="42">
        <f t="shared" si="28"/>
        <v>578.03468208092488</v>
      </c>
      <c r="I119" s="23">
        <f t="shared" si="26"/>
        <v>137.16428571428568</v>
      </c>
      <c r="J119" s="23">
        <f t="shared" si="29"/>
        <v>96.015000000000001</v>
      </c>
      <c r="K119" s="23">
        <v>159.5</v>
      </c>
      <c r="L119" s="23">
        <v>173</v>
      </c>
      <c r="M119" s="23">
        <v>130</v>
      </c>
      <c r="N119" s="23">
        <f t="shared" si="30"/>
        <v>154.16666666666666</v>
      </c>
      <c r="O119" s="23">
        <f t="shared" si="31"/>
        <v>10.277777777777777</v>
      </c>
      <c r="P119" s="23">
        <f t="shared" si="27"/>
        <v>0.26670833333333327</v>
      </c>
      <c r="Q119" s="58">
        <f>F119-(I119+I120)</f>
        <v>202.83571428571432</v>
      </c>
      <c r="R119" s="58">
        <f>F119-(J119+J120)</f>
        <v>243.98500000000001</v>
      </c>
      <c r="S119" s="58">
        <f>Q119/0.85</f>
        <v>238.63025210084038</v>
      </c>
    </row>
    <row r="120" spans="1:19" s="24" customFormat="1" ht="14">
      <c r="A120" s="20">
        <v>110</v>
      </c>
      <c r="B120" s="64"/>
      <c r="C120" s="21" t="s">
        <v>33</v>
      </c>
      <c r="D120" s="21">
        <v>6</v>
      </c>
      <c r="E120" s="22">
        <v>400</v>
      </c>
      <c r="F120" s="25">
        <f t="shared" si="25"/>
        <v>340</v>
      </c>
      <c r="G120" s="42">
        <f t="shared" si="24"/>
        <v>38.53564547206166</v>
      </c>
      <c r="H120" s="42">
        <f t="shared" si="28"/>
        <v>578.03468208092488</v>
      </c>
      <c r="I120" s="23">
        <f t="shared" si="26"/>
        <v>0</v>
      </c>
      <c r="J120" s="23">
        <f t="shared" si="29"/>
        <v>0</v>
      </c>
      <c r="K120" s="23">
        <v>0</v>
      </c>
      <c r="L120" s="23">
        <v>0</v>
      </c>
      <c r="M120" s="23">
        <v>0</v>
      </c>
      <c r="N120" s="23">
        <f t="shared" si="30"/>
        <v>0</v>
      </c>
      <c r="O120" s="23">
        <f t="shared" si="31"/>
        <v>0</v>
      </c>
      <c r="P120" s="23">
        <f t="shared" si="27"/>
        <v>0</v>
      </c>
      <c r="Q120" s="59"/>
      <c r="R120" s="59"/>
      <c r="S120" s="59"/>
    </row>
    <row r="121" spans="1:19" s="24" customFormat="1" ht="14">
      <c r="A121" s="20">
        <v>111</v>
      </c>
      <c r="B121" s="63" t="str">
        <f>'[1]Ф46,Ф29'!$K$45</f>
        <v>ТП-51</v>
      </c>
      <c r="C121" s="21" t="s">
        <v>32</v>
      </c>
      <c r="D121" s="21">
        <v>6</v>
      </c>
      <c r="E121" s="22">
        <v>400</v>
      </c>
      <c r="F121" s="25">
        <f t="shared" si="25"/>
        <v>340</v>
      </c>
      <c r="G121" s="42">
        <f t="shared" si="24"/>
        <v>38.53564547206166</v>
      </c>
      <c r="H121" s="42">
        <f t="shared" si="28"/>
        <v>578.03468208092488</v>
      </c>
      <c r="I121" s="23">
        <f t="shared" si="26"/>
        <v>94.309714285714279</v>
      </c>
      <c r="J121" s="23">
        <f t="shared" si="29"/>
        <v>66.016800000000003</v>
      </c>
      <c r="K121" s="23">
        <v>108</v>
      </c>
      <c r="L121" s="23">
        <v>99</v>
      </c>
      <c r="M121" s="23">
        <v>111</v>
      </c>
      <c r="N121" s="23">
        <f t="shared" si="30"/>
        <v>106</v>
      </c>
      <c r="O121" s="23">
        <f t="shared" si="31"/>
        <v>7.0666666666666664</v>
      </c>
      <c r="P121" s="23">
        <f t="shared" si="27"/>
        <v>0.18337999999999999</v>
      </c>
      <c r="Q121" s="58">
        <f>F121-(I121+I122)</f>
        <v>245.69028571428572</v>
      </c>
      <c r="R121" s="58">
        <f>F121-(J121+J122)</f>
        <v>273.98320000000001</v>
      </c>
      <c r="S121" s="58">
        <f>Q121/0.85</f>
        <v>289.04739495798322</v>
      </c>
    </row>
    <row r="122" spans="1:19" s="24" customFormat="1" ht="14">
      <c r="A122" s="20">
        <v>112</v>
      </c>
      <c r="B122" s="64"/>
      <c r="C122" s="21" t="s">
        <v>33</v>
      </c>
      <c r="D122" s="21">
        <v>6</v>
      </c>
      <c r="E122" s="22">
        <v>400</v>
      </c>
      <c r="F122" s="25">
        <f t="shared" si="25"/>
        <v>340</v>
      </c>
      <c r="G122" s="42">
        <f t="shared" si="24"/>
        <v>38.53564547206166</v>
      </c>
      <c r="H122" s="42">
        <f t="shared" si="28"/>
        <v>578.03468208092488</v>
      </c>
      <c r="I122" s="23">
        <f t="shared" si="26"/>
        <v>0</v>
      </c>
      <c r="J122" s="23">
        <f t="shared" si="29"/>
        <v>0</v>
      </c>
      <c r="K122" s="23">
        <v>0</v>
      </c>
      <c r="L122" s="23">
        <v>0</v>
      </c>
      <c r="M122" s="23">
        <v>0</v>
      </c>
      <c r="N122" s="23">
        <f t="shared" si="30"/>
        <v>0</v>
      </c>
      <c r="O122" s="23">
        <f t="shared" si="31"/>
        <v>0</v>
      </c>
      <c r="P122" s="23">
        <f t="shared" si="27"/>
        <v>0</v>
      </c>
      <c r="Q122" s="59"/>
      <c r="R122" s="59"/>
      <c r="S122" s="59"/>
    </row>
    <row r="123" spans="1:19" s="24" customFormat="1" ht="14">
      <c r="A123" s="20">
        <v>113</v>
      </c>
      <c r="B123" s="30" t="str">
        <f>'[1]Ф46,Ф29'!$K$58</f>
        <v>КТП-55</v>
      </c>
      <c r="C123" s="21" t="s">
        <v>29</v>
      </c>
      <c r="D123" s="21">
        <v>6</v>
      </c>
      <c r="E123" s="22">
        <v>630</v>
      </c>
      <c r="F123" s="25">
        <f t="shared" si="25"/>
        <v>535.5</v>
      </c>
      <c r="G123" s="42">
        <v>60.621000000000002</v>
      </c>
      <c r="H123" s="42">
        <f t="shared" si="28"/>
        <v>909.31500000000005</v>
      </c>
      <c r="I123" s="23">
        <f t="shared" si="26"/>
        <v>306.65485714285711</v>
      </c>
      <c r="J123" s="23">
        <f t="shared" si="29"/>
        <v>214.65840000000003</v>
      </c>
      <c r="K123" s="23">
        <v>428</v>
      </c>
      <c r="L123" s="23">
        <v>337</v>
      </c>
      <c r="M123" s="23">
        <v>269</v>
      </c>
      <c r="N123" s="23">
        <f t="shared" si="30"/>
        <v>344.66666666666669</v>
      </c>
      <c r="O123" s="23">
        <f t="shared" si="31"/>
        <v>22.977777777777778</v>
      </c>
      <c r="P123" s="23">
        <f t="shared" si="27"/>
        <v>0.37903989999798382</v>
      </c>
      <c r="Q123" s="3">
        <f>F123-I123</f>
        <v>228.84514285714289</v>
      </c>
      <c r="R123" s="3">
        <f>F123-J123</f>
        <v>320.84159999999997</v>
      </c>
      <c r="S123" s="3">
        <f t="shared" ref="S123:S129" si="32">Q123/0.85</f>
        <v>269.22957983193282</v>
      </c>
    </row>
    <row r="124" spans="1:19" s="24" customFormat="1" ht="14">
      <c r="A124" s="20">
        <v>114</v>
      </c>
      <c r="B124" s="63" t="str">
        <f>'[1]Ф46,Ф29'!$K$65</f>
        <v>ТП-64</v>
      </c>
      <c r="C124" s="21" t="s">
        <v>32</v>
      </c>
      <c r="D124" s="21">
        <v>6</v>
      </c>
      <c r="E124" s="22">
        <v>400</v>
      </c>
      <c r="F124" s="25">
        <f>E124*0.85</f>
        <v>340</v>
      </c>
      <c r="G124" s="42">
        <f>E124/(1.73*D124)</f>
        <v>38.53564547206166</v>
      </c>
      <c r="H124" s="42">
        <f t="shared" si="28"/>
        <v>578.03468208092488</v>
      </c>
      <c r="I124" s="23">
        <f t="shared" si="26"/>
        <v>29.063999999999997</v>
      </c>
      <c r="J124" s="23">
        <f t="shared" si="29"/>
        <v>20.344799999999999</v>
      </c>
      <c r="K124" s="23">
        <v>48</v>
      </c>
      <c r="L124" s="23">
        <v>23</v>
      </c>
      <c r="M124" s="23">
        <v>27</v>
      </c>
      <c r="N124" s="23">
        <f t="shared" si="30"/>
        <v>32.666666666666664</v>
      </c>
      <c r="O124" s="23">
        <f t="shared" si="31"/>
        <v>2.1777777777777776</v>
      </c>
      <c r="P124" s="23">
        <f t="shared" si="27"/>
        <v>5.6513333333333325E-2</v>
      </c>
      <c r="Q124" s="58">
        <f>F124-(I124+I125)</f>
        <v>310.93599999999998</v>
      </c>
      <c r="R124" s="58">
        <f>F124-(J124+J125)</f>
        <v>319.65519999999998</v>
      </c>
      <c r="S124" s="58">
        <f t="shared" si="32"/>
        <v>365.80705882352942</v>
      </c>
    </row>
    <row r="125" spans="1:19" s="24" customFormat="1" ht="14">
      <c r="A125" s="20">
        <v>115</v>
      </c>
      <c r="B125" s="64"/>
      <c r="C125" s="21" t="s">
        <v>33</v>
      </c>
      <c r="D125" s="21">
        <v>6</v>
      </c>
      <c r="E125" s="22">
        <v>400</v>
      </c>
      <c r="F125" s="25">
        <f t="shared" si="25"/>
        <v>340</v>
      </c>
      <c r="G125" s="42">
        <f t="shared" si="24"/>
        <v>38.53564547206166</v>
      </c>
      <c r="H125" s="42">
        <f t="shared" si="28"/>
        <v>578.03468208092488</v>
      </c>
      <c r="I125" s="23">
        <f t="shared" si="26"/>
        <v>0</v>
      </c>
      <c r="J125" s="23">
        <f t="shared" si="29"/>
        <v>0</v>
      </c>
      <c r="K125" s="23">
        <v>0</v>
      </c>
      <c r="L125" s="23">
        <v>0</v>
      </c>
      <c r="M125" s="23">
        <v>0</v>
      </c>
      <c r="N125" s="23">
        <f t="shared" si="30"/>
        <v>0</v>
      </c>
      <c r="O125" s="23">
        <f t="shared" si="31"/>
        <v>0</v>
      </c>
      <c r="P125" s="23">
        <f t="shared" si="27"/>
        <v>0</v>
      </c>
      <c r="Q125" s="59"/>
      <c r="R125" s="59"/>
      <c r="S125" s="59"/>
    </row>
    <row r="126" spans="1:19" s="24" customFormat="1" ht="14">
      <c r="A126" s="20">
        <v>116</v>
      </c>
      <c r="B126" s="21" t="str">
        <f>'[1]Ф46,Ф29'!$K$72</f>
        <v>КТП-18</v>
      </c>
      <c r="C126" s="21" t="s">
        <v>29</v>
      </c>
      <c r="D126" s="21">
        <v>6</v>
      </c>
      <c r="E126" s="22">
        <v>400</v>
      </c>
      <c r="F126" s="25">
        <f t="shared" si="25"/>
        <v>340</v>
      </c>
      <c r="G126" s="42">
        <f t="shared" si="24"/>
        <v>38.53564547206166</v>
      </c>
      <c r="H126" s="42">
        <f t="shared" si="28"/>
        <v>578.03468208092488</v>
      </c>
      <c r="I126" s="23">
        <f t="shared" si="26"/>
        <v>16.311428571428568</v>
      </c>
      <c r="J126" s="23">
        <f t="shared" si="29"/>
        <v>11.417999999999999</v>
      </c>
      <c r="K126" s="23">
        <v>19</v>
      </c>
      <c r="L126" s="23">
        <v>17</v>
      </c>
      <c r="M126" s="23">
        <v>19</v>
      </c>
      <c r="N126" s="23">
        <f t="shared" si="30"/>
        <v>18.333333333333332</v>
      </c>
      <c r="O126" s="23">
        <f t="shared" si="31"/>
        <v>1.2222222222222221</v>
      </c>
      <c r="P126" s="23">
        <f t="shared" si="27"/>
        <v>3.1716666666666664E-2</v>
      </c>
      <c r="Q126" s="3">
        <f>F126-I126</f>
        <v>323.68857142857144</v>
      </c>
      <c r="R126" s="3">
        <f>F126-J126</f>
        <v>328.58199999999999</v>
      </c>
      <c r="S126" s="3">
        <f t="shared" si="32"/>
        <v>380.81008403361346</v>
      </c>
    </row>
    <row r="127" spans="1:19" s="24" customFormat="1" ht="14">
      <c r="A127" s="20">
        <v>117</v>
      </c>
      <c r="B127" s="21" t="str">
        <f>'[1]Ф46,Ф29'!$K$78</f>
        <v>КТП-20</v>
      </c>
      <c r="C127" s="21" t="s">
        <v>29</v>
      </c>
      <c r="D127" s="21">
        <v>6</v>
      </c>
      <c r="E127" s="22">
        <v>630</v>
      </c>
      <c r="F127" s="25">
        <f t="shared" si="25"/>
        <v>535.5</v>
      </c>
      <c r="G127" s="42">
        <v>60.621000000000002</v>
      </c>
      <c r="H127" s="42">
        <f t="shared" si="28"/>
        <v>909.31500000000005</v>
      </c>
      <c r="I127" s="23">
        <f t="shared" si="26"/>
        <v>75.329142857142855</v>
      </c>
      <c r="J127" s="23">
        <f t="shared" si="29"/>
        <v>52.730400000000003</v>
      </c>
      <c r="K127" s="23">
        <v>75</v>
      </c>
      <c r="L127" s="23">
        <v>69</v>
      </c>
      <c r="M127" s="23">
        <v>110</v>
      </c>
      <c r="N127" s="23">
        <f t="shared" si="30"/>
        <v>84.666666666666671</v>
      </c>
      <c r="O127" s="23">
        <f t="shared" si="31"/>
        <v>5.6444444444444448</v>
      </c>
      <c r="P127" s="23">
        <f t="shared" si="27"/>
        <v>9.3110381624262953E-2</v>
      </c>
      <c r="Q127" s="3">
        <f>F127-I127</f>
        <v>460.17085714285713</v>
      </c>
      <c r="R127" s="3">
        <f>F127-J127</f>
        <v>482.76959999999997</v>
      </c>
      <c r="S127" s="3">
        <f t="shared" si="32"/>
        <v>541.3774789915966</v>
      </c>
    </row>
    <row r="128" spans="1:19" s="24" customFormat="1" ht="14">
      <c r="A128" s="20">
        <v>118</v>
      </c>
      <c r="B128" s="21" t="str">
        <f>'[1]Ф46,Ф29'!$K$89</f>
        <v>ТП-56</v>
      </c>
      <c r="C128" s="21" t="s">
        <v>29</v>
      </c>
      <c r="D128" s="21">
        <v>6</v>
      </c>
      <c r="E128" s="22">
        <v>630</v>
      </c>
      <c r="F128" s="25">
        <f t="shared" si="25"/>
        <v>535.5</v>
      </c>
      <c r="G128" s="42">
        <v>60.621000000000002</v>
      </c>
      <c r="H128" s="42">
        <f t="shared" si="28"/>
        <v>909.31500000000005</v>
      </c>
      <c r="I128" s="23">
        <f t="shared" si="26"/>
        <v>277.59085714285715</v>
      </c>
      <c r="J128" s="23">
        <f t="shared" si="29"/>
        <v>194.31360000000001</v>
      </c>
      <c r="K128" s="23">
        <v>304</v>
      </c>
      <c r="L128" s="23">
        <v>318</v>
      </c>
      <c r="M128" s="23">
        <v>314</v>
      </c>
      <c r="N128" s="23">
        <f t="shared" si="30"/>
        <v>312</v>
      </c>
      <c r="O128" s="23">
        <f t="shared" si="31"/>
        <v>20.8</v>
      </c>
      <c r="P128" s="23">
        <f t="shared" si="27"/>
        <v>0.34311542204846507</v>
      </c>
      <c r="Q128" s="3">
        <f>F128-I128</f>
        <v>257.90914285714285</v>
      </c>
      <c r="R128" s="3">
        <f>F128-J128</f>
        <v>341.18639999999999</v>
      </c>
      <c r="S128" s="3">
        <f t="shared" si="32"/>
        <v>303.42252100840335</v>
      </c>
    </row>
    <row r="129" spans="1:19" s="24" customFormat="1" ht="13.5" customHeight="1">
      <c r="A129" s="20">
        <v>119</v>
      </c>
      <c r="B129" s="63" t="str">
        <f>'[1]Ф46,Ф29'!$K$100</f>
        <v>ТП-45</v>
      </c>
      <c r="C129" s="21" t="s">
        <v>32</v>
      </c>
      <c r="D129" s="21">
        <v>6</v>
      </c>
      <c r="E129" s="22">
        <v>630</v>
      </c>
      <c r="F129" s="25">
        <f t="shared" si="25"/>
        <v>535.5</v>
      </c>
      <c r="G129" s="42">
        <f t="shared" si="24"/>
        <v>60.693641618497118</v>
      </c>
      <c r="H129" s="42">
        <f t="shared" si="28"/>
        <v>910.40462427745672</v>
      </c>
      <c r="I129" s="23">
        <f t="shared" si="26"/>
        <v>0</v>
      </c>
      <c r="J129" s="23">
        <f t="shared" si="29"/>
        <v>0</v>
      </c>
      <c r="K129" s="23">
        <v>0</v>
      </c>
      <c r="L129" s="23">
        <v>0</v>
      </c>
      <c r="M129" s="23">
        <v>0</v>
      </c>
      <c r="N129" s="23">
        <f t="shared" si="30"/>
        <v>0</v>
      </c>
      <c r="O129" s="23">
        <f t="shared" si="31"/>
        <v>0</v>
      </c>
      <c r="P129" s="23">
        <f t="shared" si="27"/>
        <v>0</v>
      </c>
      <c r="Q129" s="58">
        <f>F130-(I129+I130)</f>
        <v>220.4817142857143</v>
      </c>
      <c r="R129" s="58">
        <f>F130-(J129+J130)</f>
        <v>256.3372</v>
      </c>
      <c r="S129" s="58">
        <f t="shared" si="32"/>
        <v>259.39025210084037</v>
      </c>
    </row>
    <row r="130" spans="1:19" s="24" customFormat="1" ht="13.5" customHeight="1">
      <c r="A130" s="20">
        <v>120</v>
      </c>
      <c r="B130" s="64"/>
      <c r="C130" s="21" t="s">
        <v>33</v>
      </c>
      <c r="D130" s="21">
        <v>6</v>
      </c>
      <c r="E130" s="22">
        <v>400</v>
      </c>
      <c r="F130" s="25">
        <f t="shared" si="25"/>
        <v>340</v>
      </c>
      <c r="G130" s="42">
        <f t="shared" si="24"/>
        <v>38.53564547206166</v>
      </c>
      <c r="H130" s="42">
        <f t="shared" si="28"/>
        <v>578.03468208092488</v>
      </c>
      <c r="I130" s="23">
        <f t="shared" si="26"/>
        <v>119.51828571428571</v>
      </c>
      <c r="J130" s="23">
        <f t="shared" si="29"/>
        <v>83.662800000000004</v>
      </c>
      <c r="K130" s="23">
        <v>136.6</v>
      </c>
      <c r="L130" s="23">
        <v>135.4</v>
      </c>
      <c r="M130" s="23">
        <v>131</v>
      </c>
      <c r="N130" s="23">
        <f t="shared" si="30"/>
        <v>134.33333333333334</v>
      </c>
      <c r="O130" s="23">
        <f t="shared" si="31"/>
        <v>8.9555555555555557</v>
      </c>
      <c r="P130" s="23">
        <f t="shared" si="27"/>
        <v>0.23239666666666667</v>
      </c>
      <c r="Q130" s="59"/>
      <c r="R130" s="59"/>
      <c r="S130" s="59"/>
    </row>
    <row r="131" spans="1:19" s="24" customFormat="1" ht="13.5" customHeight="1">
      <c r="A131" s="20">
        <v>121</v>
      </c>
      <c r="B131" s="21" t="str">
        <f>'[1]Ф10,11'!$A$11</f>
        <v>КТП- 90</v>
      </c>
      <c r="C131" s="21" t="s">
        <v>29</v>
      </c>
      <c r="D131" s="21">
        <v>6</v>
      </c>
      <c r="E131" s="22">
        <v>160</v>
      </c>
      <c r="F131" s="25">
        <f t="shared" si="25"/>
        <v>136</v>
      </c>
      <c r="G131" s="42">
        <f t="shared" si="24"/>
        <v>15.414258188824665</v>
      </c>
      <c r="H131" s="42">
        <f t="shared" si="28"/>
        <v>231.21387283236996</v>
      </c>
      <c r="I131" s="23">
        <f t="shared" si="26"/>
        <v>8.4522857142857131</v>
      </c>
      <c r="J131" s="23">
        <f t="shared" si="29"/>
        <v>5.9165999999999999</v>
      </c>
      <c r="K131" s="23">
        <v>8</v>
      </c>
      <c r="L131" s="23">
        <v>14.4</v>
      </c>
      <c r="M131" s="23">
        <v>6.1</v>
      </c>
      <c r="N131" s="23">
        <f t="shared" si="30"/>
        <v>9.5</v>
      </c>
      <c r="O131" s="23">
        <f t="shared" si="31"/>
        <v>0.6333333333333333</v>
      </c>
      <c r="P131" s="23">
        <f t="shared" si="27"/>
        <v>4.1087499999999992E-2</v>
      </c>
      <c r="Q131" s="3">
        <f>F131-I131</f>
        <v>127.54771428571429</v>
      </c>
      <c r="R131" s="3">
        <f>F131-J131</f>
        <v>130.08340000000001</v>
      </c>
      <c r="S131" s="3">
        <f>Q131/0.85</f>
        <v>150.05613445378151</v>
      </c>
    </row>
    <row r="132" spans="1:19" s="24" customFormat="1" ht="14">
      <c r="A132" s="20">
        <v>122</v>
      </c>
      <c r="B132" s="21" t="str">
        <f>'[1]Ф10,11'!$A$22</f>
        <v>КТП-88</v>
      </c>
      <c r="C132" s="21" t="s">
        <v>29</v>
      </c>
      <c r="D132" s="21">
        <v>6</v>
      </c>
      <c r="E132" s="22">
        <v>160</v>
      </c>
      <c r="F132" s="25">
        <f t="shared" si="25"/>
        <v>136</v>
      </c>
      <c r="G132" s="42">
        <f t="shared" si="24"/>
        <v>15.414258188824665</v>
      </c>
      <c r="H132" s="42">
        <f t="shared" si="28"/>
        <v>231.21387283236996</v>
      </c>
      <c r="I132" s="23">
        <f t="shared" si="26"/>
        <v>22.539428571428569</v>
      </c>
      <c r="J132" s="23">
        <f t="shared" si="29"/>
        <v>15.7776</v>
      </c>
      <c r="K132" s="23">
        <v>21</v>
      </c>
      <c r="L132" s="23">
        <v>20</v>
      </c>
      <c r="M132" s="23">
        <v>35</v>
      </c>
      <c r="N132" s="23">
        <f t="shared" si="30"/>
        <v>25.333333333333332</v>
      </c>
      <c r="O132" s="23">
        <f t="shared" si="31"/>
        <v>1.6888888888888889</v>
      </c>
      <c r="P132" s="23">
        <f t="shared" si="27"/>
        <v>0.10956666666666666</v>
      </c>
      <c r="Q132" s="3">
        <f>F132-I132</f>
        <v>113.46057142857143</v>
      </c>
      <c r="R132" s="3">
        <f>F132-J132</f>
        <v>120.22239999999999</v>
      </c>
      <c r="S132" s="3">
        <f>Q132/0.85</f>
        <v>133.48302521008404</v>
      </c>
    </row>
    <row r="133" spans="1:19" s="24" customFormat="1" ht="14">
      <c r="A133" s="20">
        <v>123</v>
      </c>
      <c r="B133" s="21" t="s">
        <v>28</v>
      </c>
      <c r="C133" s="21" t="s">
        <v>29</v>
      </c>
      <c r="D133" s="21">
        <v>6</v>
      </c>
      <c r="E133" s="22">
        <v>400</v>
      </c>
      <c r="F133" s="25">
        <f t="shared" si="25"/>
        <v>340</v>
      </c>
      <c r="G133" s="42">
        <f t="shared" si="24"/>
        <v>38.53564547206166</v>
      </c>
      <c r="H133" s="42">
        <f t="shared" si="28"/>
        <v>578.03468208092488</v>
      </c>
      <c r="I133" s="23">
        <f t="shared" si="26"/>
        <v>13.493999999999998</v>
      </c>
      <c r="J133" s="23">
        <f t="shared" si="29"/>
        <v>9.4458000000000002</v>
      </c>
      <c r="K133" s="23">
        <v>15</v>
      </c>
      <c r="L133" s="23">
        <v>12.5</v>
      </c>
      <c r="M133" s="23">
        <v>18</v>
      </c>
      <c r="N133" s="23">
        <f t="shared" si="30"/>
        <v>15.166666666666666</v>
      </c>
      <c r="O133" s="23">
        <f t="shared" si="31"/>
        <v>1.0111111111111111</v>
      </c>
      <c r="P133" s="23">
        <f t="shared" si="27"/>
        <v>2.6238333333333329E-2</v>
      </c>
      <c r="Q133" s="3">
        <f>F133-I133</f>
        <v>326.50600000000003</v>
      </c>
      <c r="R133" s="3">
        <f>F133-J133</f>
        <v>330.55419999999998</v>
      </c>
      <c r="S133" s="3">
        <f>Q133/0.85</f>
        <v>384.124705882353</v>
      </c>
    </row>
    <row r="134" spans="1:19" s="24" customFormat="1" ht="14">
      <c r="A134" s="20">
        <v>124</v>
      </c>
      <c r="B134" s="21" t="str">
        <f>'[1]Ф10,11'!$L$4</f>
        <v>КТП-89</v>
      </c>
      <c r="C134" s="21" t="s">
        <v>29</v>
      </c>
      <c r="D134" s="21">
        <v>6</v>
      </c>
      <c r="E134" s="22">
        <v>160</v>
      </c>
      <c r="F134" s="25">
        <f t="shared" si="25"/>
        <v>136</v>
      </c>
      <c r="G134" s="42">
        <f t="shared" si="24"/>
        <v>15.414258188824665</v>
      </c>
      <c r="H134" s="42">
        <f t="shared" si="28"/>
        <v>231.21387283236996</v>
      </c>
      <c r="I134" s="23">
        <f t="shared" si="26"/>
        <v>0</v>
      </c>
      <c r="J134" s="23">
        <f t="shared" si="29"/>
        <v>0</v>
      </c>
      <c r="K134" s="23">
        <v>0</v>
      </c>
      <c r="L134" s="23">
        <v>0</v>
      </c>
      <c r="M134" s="23">
        <v>0</v>
      </c>
      <c r="N134" s="23">
        <f t="shared" si="30"/>
        <v>0</v>
      </c>
      <c r="O134" s="23">
        <f t="shared" si="31"/>
        <v>0</v>
      </c>
      <c r="P134" s="23">
        <f t="shared" si="27"/>
        <v>0</v>
      </c>
      <c r="Q134" s="3">
        <f>F134-I134</f>
        <v>136</v>
      </c>
      <c r="R134" s="3">
        <f>F134-J134</f>
        <v>136</v>
      </c>
      <c r="S134" s="3">
        <f>Q134/0.85</f>
        <v>160</v>
      </c>
    </row>
    <row r="135" spans="1:19" s="18" customFormat="1" ht="19.5" customHeight="1">
      <c r="J135" s="43"/>
      <c r="K135" s="32"/>
      <c r="L135" s="32"/>
      <c r="M135" s="32"/>
      <c r="N135" s="32"/>
      <c r="O135" s="32"/>
      <c r="P135" s="32"/>
      <c r="Q135" s="31"/>
      <c r="R135" s="31"/>
      <c r="S135" s="31"/>
    </row>
    <row r="136" spans="1:19" s="18" customFormat="1" ht="13.5" customHeight="1">
      <c r="A136" s="65" t="s">
        <v>67</v>
      </c>
      <c r="B136" s="66"/>
      <c r="C136" s="66"/>
      <c r="D136" s="66"/>
      <c r="E136" s="66"/>
      <c r="F136" s="67" t="s">
        <v>55</v>
      </c>
      <c r="G136" s="67"/>
      <c r="H136" s="67"/>
      <c r="I136" s="67"/>
      <c r="J136" s="32"/>
      <c r="K136" s="32"/>
      <c r="L136" s="32"/>
      <c r="M136" s="32"/>
      <c r="N136" s="32"/>
      <c r="O136" s="32"/>
      <c r="P136" s="32"/>
      <c r="Q136" s="31"/>
      <c r="R136" s="31"/>
      <c r="S136" s="31"/>
    </row>
    <row r="150" spans="6:6">
      <c r="F150" s="35"/>
    </row>
    <row r="151" spans="6:6">
      <c r="F151" s="35"/>
    </row>
    <row r="152" spans="6:6">
      <c r="F152" s="35"/>
    </row>
    <row r="153" spans="6:6">
      <c r="F153" s="35"/>
    </row>
    <row r="154" spans="6:6">
      <c r="F154" s="35"/>
    </row>
    <row r="155" spans="6:6">
      <c r="F155" s="35"/>
    </row>
    <row r="156" spans="6:6">
      <c r="F156" s="35"/>
    </row>
    <row r="157" spans="6:6">
      <c r="F157" s="35"/>
    </row>
    <row r="158" spans="6:6">
      <c r="F158" s="35"/>
    </row>
    <row r="159" spans="6:6">
      <c r="F159" s="35"/>
    </row>
    <row r="160" spans="6:6">
      <c r="F160" s="35"/>
    </row>
    <row r="161" spans="6:6">
      <c r="F161" s="35"/>
    </row>
    <row r="162" spans="6:6">
      <c r="F162" s="35"/>
    </row>
    <row r="163" spans="6:6">
      <c r="F163" s="35"/>
    </row>
    <row r="164" spans="6:6">
      <c r="F164" s="35"/>
    </row>
    <row r="165" spans="6:6">
      <c r="F165" s="35"/>
    </row>
    <row r="166" spans="6:6">
      <c r="F166" s="35"/>
    </row>
    <row r="167" spans="6:6">
      <c r="F167" s="35"/>
    </row>
    <row r="168" spans="6:6">
      <c r="F168" s="35"/>
    </row>
    <row r="169" spans="6:6">
      <c r="F169" s="35"/>
    </row>
    <row r="170" spans="6:6">
      <c r="F170" s="35"/>
    </row>
    <row r="171" spans="6:6">
      <c r="F171" s="35"/>
    </row>
    <row r="172" spans="6:6">
      <c r="F172" s="35"/>
    </row>
    <row r="173" spans="6:6">
      <c r="F173" s="35"/>
    </row>
    <row r="174" spans="6:6">
      <c r="F174" s="35"/>
    </row>
    <row r="175" spans="6:6">
      <c r="F175" s="35"/>
    </row>
    <row r="176" spans="6:6">
      <c r="F176" s="35"/>
    </row>
    <row r="177" spans="6:6">
      <c r="F177" s="35"/>
    </row>
    <row r="178" spans="6:6">
      <c r="F178" s="35"/>
    </row>
    <row r="179" spans="6:6">
      <c r="F179" s="35"/>
    </row>
    <row r="180" spans="6:6">
      <c r="F180" s="35"/>
    </row>
    <row r="181" spans="6:6">
      <c r="F181" s="35"/>
    </row>
    <row r="182" spans="6:6">
      <c r="F182" s="35"/>
    </row>
    <row r="183" spans="6:6">
      <c r="F183" s="35"/>
    </row>
    <row r="184" spans="6:6">
      <c r="F184" s="35"/>
    </row>
    <row r="185" spans="6:6">
      <c r="F185" s="35"/>
    </row>
    <row r="186" spans="6:6">
      <c r="F186" s="35"/>
    </row>
    <row r="187" spans="6:6">
      <c r="F187" s="35"/>
    </row>
    <row r="188" spans="6:6">
      <c r="F188" s="35"/>
    </row>
    <row r="189" spans="6:6">
      <c r="F189" s="35"/>
    </row>
    <row r="190" spans="6:6">
      <c r="F190" s="35"/>
    </row>
    <row r="191" spans="6:6">
      <c r="F191" s="35"/>
    </row>
    <row r="192" spans="6:6">
      <c r="F192" s="35"/>
    </row>
    <row r="193" spans="6:6">
      <c r="F193" s="35"/>
    </row>
    <row r="194" spans="6:6">
      <c r="F194" s="35"/>
    </row>
    <row r="195" spans="6:6">
      <c r="F195" s="35"/>
    </row>
    <row r="196" spans="6:6">
      <c r="F196" s="35"/>
    </row>
    <row r="197" spans="6:6">
      <c r="F197" s="35"/>
    </row>
    <row r="198" spans="6:6">
      <c r="F198" s="35"/>
    </row>
    <row r="199" spans="6:6">
      <c r="F199" s="35"/>
    </row>
    <row r="200" spans="6:6">
      <c r="F200" s="35"/>
    </row>
    <row r="201" spans="6:6">
      <c r="F201" s="35"/>
    </row>
    <row r="202" spans="6:6">
      <c r="F202" s="35"/>
    </row>
    <row r="203" spans="6:6">
      <c r="F203" s="35"/>
    </row>
    <row r="204" spans="6:6">
      <c r="F204" s="35"/>
    </row>
    <row r="205" spans="6:6">
      <c r="F205" s="35"/>
    </row>
    <row r="206" spans="6:6">
      <c r="F206" s="35"/>
    </row>
    <row r="207" spans="6:6">
      <c r="F207" s="35"/>
    </row>
    <row r="208" spans="6:6">
      <c r="F208" s="35"/>
    </row>
    <row r="209" spans="6:6">
      <c r="F209" s="35"/>
    </row>
    <row r="210" spans="6:6">
      <c r="F210" s="35"/>
    </row>
    <row r="211" spans="6:6">
      <c r="F211" s="35"/>
    </row>
    <row r="212" spans="6:6">
      <c r="F212" s="35"/>
    </row>
    <row r="213" spans="6:6">
      <c r="F213" s="35"/>
    </row>
    <row r="214" spans="6:6">
      <c r="F214" s="35"/>
    </row>
    <row r="215" spans="6:6">
      <c r="F215" s="35"/>
    </row>
    <row r="216" spans="6:6">
      <c r="F216" s="35"/>
    </row>
    <row r="217" spans="6:6">
      <c r="F217" s="35"/>
    </row>
    <row r="218" spans="6:6">
      <c r="F218" s="35"/>
    </row>
    <row r="219" spans="6:6">
      <c r="F219" s="35"/>
    </row>
    <row r="220" spans="6:6">
      <c r="F220" s="35"/>
    </row>
    <row r="221" spans="6:6">
      <c r="F221" s="35"/>
    </row>
    <row r="222" spans="6:6">
      <c r="F222" s="35"/>
    </row>
    <row r="223" spans="6:6">
      <c r="F223" s="35"/>
    </row>
    <row r="224" spans="6:6">
      <c r="F224" s="35"/>
    </row>
    <row r="225" spans="6:6">
      <c r="F225" s="35"/>
    </row>
    <row r="226" spans="6:6">
      <c r="F226" s="35"/>
    </row>
    <row r="227" spans="6:6">
      <c r="F227" s="35"/>
    </row>
    <row r="228" spans="6:6">
      <c r="F228" s="35"/>
    </row>
    <row r="229" spans="6:6">
      <c r="F229" s="35"/>
    </row>
    <row r="230" spans="6:6">
      <c r="F230" s="35"/>
    </row>
    <row r="231" spans="6:6">
      <c r="F231" s="35"/>
    </row>
    <row r="232" spans="6:6">
      <c r="F232" s="35"/>
    </row>
    <row r="233" spans="6:6">
      <c r="F233" s="35"/>
    </row>
    <row r="234" spans="6:6">
      <c r="F234" s="35"/>
    </row>
    <row r="235" spans="6:6">
      <c r="F235" s="35"/>
    </row>
    <row r="236" spans="6:6">
      <c r="F236" s="35"/>
    </row>
    <row r="237" spans="6:6">
      <c r="F237" s="35"/>
    </row>
    <row r="238" spans="6:6">
      <c r="F238" s="35"/>
    </row>
    <row r="239" spans="6:6">
      <c r="F239" s="35"/>
    </row>
    <row r="240" spans="6:6">
      <c r="F240" s="35"/>
    </row>
    <row r="241" spans="6:6">
      <c r="F241" s="35"/>
    </row>
    <row r="242" spans="6:6">
      <c r="F242" s="35"/>
    </row>
    <row r="243" spans="6:6">
      <c r="F243" s="35"/>
    </row>
    <row r="244" spans="6:6">
      <c r="F244" s="35"/>
    </row>
    <row r="245" spans="6:6">
      <c r="F245" s="35"/>
    </row>
    <row r="246" spans="6:6">
      <c r="F246" s="35"/>
    </row>
    <row r="247" spans="6:6">
      <c r="F247" s="35"/>
    </row>
    <row r="248" spans="6:6">
      <c r="F248" s="35"/>
    </row>
    <row r="249" spans="6:6">
      <c r="F249" s="35"/>
    </row>
    <row r="250" spans="6:6">
      <c r="F250" s="35"/>
    </row>
    <row r="251" spans="6:6">
      <c r="F251" s="35"/>
    </row>
    <row r="252" spans="6:6">
      <c r="F252" s="35"/>
    </row>
    <row r="253" spans="6:6">
      <c r="F253" s="35"/>
    </row>
    <row r="254" spans="6:6">
      <c r="F254" s="35"/>
    </row>
    <row r="255" spans="6:6">
      <c r="F255" s="35"/>
    </row>
    <row r="256" spans="6:6">
      <c r="F256" s="35"/>
    </row>
    <row r="257" spans="6:6">
      <c r="F257" s="35"/>
    </row>
    <row r="258" spans="6:6">
      <c r="F258" s="35"/>
    </row>
    <row r="259" spans="6:6">
      <c r="F259" s="35"/>
    </row>
    <row r="260" spans="6:6">
      <c r="F260" s="35"/>
    </row>
    <row r="261" spans="6:6">
      <c r="F261" s="35"/>
    </row>
    <row r="262" spans="6:6">
      <c r="F262" s="35"/>
    </row>
    <row r="263" spans="6:6">
      <c r="F263" s="35"/>
    </row>
    <row r="264" spans="6:6">
      <c r="F264" s="35"/>
    </row>
    <row r="265" spans="6:6">
      <c r="F265" s="35"/>
    </row>
    <row r="266" spans="6:6">
      <c r="F266" s="35"/>
    </row>
    <row r="267" spans="6:6">
      <c r="F267" s="35"/>
    </row>
    <row r="268" spans="6:6">
      <c r="F268" s="35"/>
    </row>
    <row r="269" spans="6:6">
      <c r="F269" s="35"/>
    </row>
    <row r="270" spans="6:6">
      <c r="F270" s="35"/>
    </row>
    <row r="271" spans="6:6">
      <c r="F271" s="35"/>
    </row>
    <row r="272" spans="6:6">
      <c r="F272" s="35"/>
    </row>
    <row r="273" spans="6:6">
      <c r="F273" s="35"/>
    </row>
    <row r="274" spans="6:6">
      <c r="F274" s="35"/>
    </row>
    <row r="275" spans="6:6">
      <c r="F275" s="35"/>
    </row>
    <row r="276" spans="6:6">
      <c r="F276" s="35"/>
    </row>
    <row r="277" spans="6:6">
      <c r="F277" s="35"/>
    </row>
    <row r="278" spans="6:6">
      <c r="F278" s="35"/>
    </row>
    <row r="279" spans="6:6">
      <c r="F279" s="35"/>
    </row>
    <row r="280" spans="6:6">
      <c r="F280" s="35"/>
    </row>
    <row r="281" spans="6:6">
      <c r="F281" s="35"/>
    </row>
    <row r="282" spans="6:6">
      <c r="F282" s="35"/>
    </row>
    <row r="283" spans="6:6">
      <c r="F283" s="35"/>
    </row>
    <row r="284" spans="6:6">
      <c r="F284" s="35"/>
    </row>
    <row r="285" spans="6:6">
      <c r="F285" s="35"/>
    </row>
    <row r="286" spans="6:6">
      <c r="F286" s="35"/>
    </row>
    <row r="287" spans="6:6">
      <c r="F287" s="35"/>
    </row>
    <row r="288" spans="6:6">
      <c r="F288" s="35"/>
    </row>
    <row r="289" spans="6:6">
      <c r="F289" s="35"/>
    </row>
    <row r="290" spans="6:6">
      <c r="F290" s="35"/>
    </row>
    <row r="291" spans="6:6">
      <c r="F291" s="35"/>
    </row>
    <row r="292" spans="6:6">
      <c r="F292" s="35"/>
    </row>
    <row r="293" spans="6:6">
      <c r="F293" s="35"/>
    </row>
    <row r="294" spans="6:6">
      <c r="F294" s="35"/>
    </row>
    <row r="295" spans="6:6">
      <c r="F295" s="35"/>
    </row>
    <row r="296" spans="6:6">
      <c r="F296" s="35"/>
    </row>
    <row r="297" spans="6:6">
      <c r="F297" s="35"/>
    </row>
    <row r="298" spans="6:6">
      <c r="F298" s="35"/>
    </row>
    <row r="299" spans="6:6">
      <c r="F299" s="35"/>
    </row>
    <row r="300" spans="6:6">
      <c r="F300" s="35"/>
    </row>
    <row r="301" spans="6:6">
      <c r="F301" s="35"/>
    </row>
    <row r="302" spans="6:6">
      <c r="F302" s="35"/>
    </row>
    <row r="303" spans="6:6">
      <c r="F303" s="35"/>
    </row>
    <row r="304" spans="6:6">
      <c r="F304" s="35"/>
    </row>
    <row r="305" spans="6:6">
      <c r="F305" s="35"/>
    </row>
    <row r="306" spans="6:6">
      <c r="F306" s="35"/>
    </row>
    <row r="307" spans="6:6">
      <c r="F307" s="35"/>
    </row>
    <row r="308" spans="6:6">
      <c r="F308" s="35"/>
    </row>
    <row r="309" spans="6:6">
      <c r="F309" s="35"/>
    </row>
    <row r="310" spans="6:6">
      <c r="F310" s="35"/>
    </row>
    <row r="311" spans="6:6">
      <c r="F311" s="35"/>
    </row>
    <row r="312" spans="6:6">
      <c r="F312" s="35"/>
    </row>
    <row r="313" spans="6:6">
      <c r="F313" s="35"/>
    </row>
    <row r="314" spans="6:6">
      <c r="F314" s="35"/>
    </row>
    <row r="315" spans="6:6">
      <c r="F315" s="35"/>
    </row>
    <row r="316" spans="6:6">
      <c r="F316" s="35"/>
    </row>
    <row r="317" spans="6:6">
      <c r="F317" s="35"/>
    </row>
    <row r="318" spans="6:6">
      <c r="F318" s="35"/>
    </row>
    <row r="319" spans="6:6">
      <c r="F319" s="35"/>
    </row>
    <row r="320" spans="6:6">
      <c r="F320" s="35"/>
    </row>
    <row r="321" spans="6:6">
      <c r="F321" s="35"/>
    </row>
    <row r="322" spans="6:6">
      <c r="F322" s="35"/>
    </row>
    <row r="323" spans="6:6">
      <c r="F323" s="35"/>
    </row>
    <row r="324" spans="6:6">
      <c r="F324" s="35"/>
    </row>
    <row r="325" spans="6:6">
      <c r="F325" s="35"/>
    </row>
    <row r="326" spans="6:6">
      <c r="F326" s="35"/>
    </row>
    <row r="327" spans="6:6">
      <c r="F327" s="35"/>
    </row>
    <row r="328" spans="6:6">
      <c r="F328" s="35"/>
    </row>
    <row r="329" spans="6:6">
      <c r="F329" s="35"/>
    </row>
    <row r="330" spans="6:6">
      <c r="F330" s="35"/>
    </row>
    <row r="331" spans="6:6">
      <c r="F331" s="35"/>
    </row>
    <row r="332" spans="6:6">
      <c r="F332" s="35"/>
    </row>
    <row r="333" spans="6:6">
      <c r="F333" s="35"/>
    </row>
    <row r="334" spans="6:6">
      <c r="F334" s="35"/>
    </row>
    <row r="335" spans="6:6">
      <c r="F335" s="35"/>
    </row>
    <row r="336" spans="6:6">
      <c r="F336" s="35"/>
    </row>
    <row r="337" spans="6:6">
      <c r="F337" s="35"/>
    </row>
    <row r="338" spans="6:6">
      <c r="F338" s="35"/>
    </row>
    <row r="339" spans="6:6">
      <c r="F339" s="35"/>
    </row>
    <row r="340" spans="6:6">
      <c r="F340" s="35"/>
    </row>
    <row r="341" spans="6:6">
      <c r="F341" s="35"/>
    </row>
    <row r="342" spans="6:6">
      <c r="F342" s="35"/>
    </row>
    <row r="343" spans="6:6">
      <c r="F343" s="35"/>
    </row>
    <row r="344" spans="6:6">
      <c r="F344" s="35"/>
    </row>
    <row r="345" spans="6:6">
      <c r="F345" s="35"/>
    </row>
    <row r="346" spans="6:6">
      <c r="F346" s="35"/>
    </row>
    <row r="347" spans="6:6">
      <c r="F347" s="35"/>
    </row>
    <row r="348" spans="6:6">
      <c r="F348" s="35"/>
    </row>
    <row r="349" spans="6:6">
      <c r="F349" s="35"/>
    </row>
    <row r="350" spans="6:6">
      <c r="F350" s="35"/>
    </row>
    <row r="351" spans="6:6">
      <c r="F351" s="35"/>
    </row>
    <row r="352" spans="6:6">
      <c r="F352" s="35"/>
    </row>
    <row r="353" spans="6:6">
      <c r="F353" s="35"/>
    </row>
    <row r="354" spans="6:6">
      <c r="F354" s="35"/>
    </row>
    <row r="355" spans="6:6">
      <c r="F355" s="35"/>
    </row>
    <row r="356" spans="6:6">
      <c r="F356" s="35"/>
    </row>
    <row r="357" spans="6:6">
      <c r="F357" s="35"/>
    </row>
    <row r="358" spans="6:6">
      <c r="F358" s="35"/>
    </row>
    <row r="359" spans="6:6">
      <c r="F359" s="35"/>
    </row>
    <row r="360" spans="6:6">
      <c r="F360" s="35"/>
    </row>
    <row r="361" spans="6:6">
      <c r="F361" s="35"/>
    </row>
    <row r="362" spans="6:6">
      <c r="F362" s="35"/>
    </row>
    <row r="363" spans="6:6">
      <c r="F363" s="35"/>
    </row>
    <row r="364" spans="6:6">
      <c r="F364" s="35"/>
    </row>
    <row r="365" spans="6:6">
      <c r="F365" s="35"/>
    </row>
    <row r="366" spans="6:6">
      <c r="F366" s="35"/>
    </row>
    <row r="367" spans="6:6">
      <c r="F367" s="35"/>
    </row>
    <row r="368" spans="6:6">
      <c r="F368" s="35"/>
    </row>
    <row r="369" spans="6:6">
      <c r="F369" s="35"/>
    </row>
    <row r="370" spans="6:6">
      <c r="F370" s="35"/>
    </row>
    <row r="371" spans="6:6">
      <c r="F371" s="35"/>
    </row>
    <row r="372" spans="6:6">
      <c r="F372" s="35"/>
    </row>
    <row r="373" spans="6:6">
      <c r="F373" s="35"/>
    </row>
    <row r="374" spans="6:6">
      <c r="F374" s="35"/>
    </row>
    <row r="375" spans="6:6">
      <c r="F375" s="35"/>
    </row>
    <row r="376" spans="6:6">
      <c r="F376" s="35"/>
    </row>
    <row r="377" spans="6:6">
      <c r="F377" s="35"/>
    </row>
    <row r="378" spans="6:6">
      <c r="F378" s="35"/>
    </row>
    <row r="379" spans="6:6">
      <c r="F379" s="35"/>
    </row>
    <row r="380" spans="6:6">
      <c r="F380" s="35"/>
    </row>
    <row r="381" spans="6:6">
      <c r="F381" s="35"/>
    </row>
    <row r="382" spans="6:6">
      <c r="F382" s="35"/>
    </row>
    <row r="383" spans="6:6">
      <c r="F383" s="35"/>
    </row>
    <row r="384" spans="6:6">
      <c r="F384" s="35"/>
    </row>
    <row r="385" spans="6:6">
      <c r="F385" s="35"/>
    </row>
    <row r="386" spans="6:6">
      <c r="F386" s="35"/>
    </row>
    <row r="387" spans="6:6">
      <c r="F387" s="35"/>
    </row>
    <row r="388" spans="6:6">
      <c r="F388" s="35"/>
    </row>
    <row r="389" spans="6:6">
      <c r="F389" s="35"/>
    </row>
    <row r="390" spans="6:6">
      <c r="F390" s="35"/>
    </row>
    <row r="391" spans="6:6">
      <c r="F391" s="35"/>
    </row>
    <row r="392" spans="6:6">
      <c r="F392" s="35"/>
    </row>
    <row r="393" spans="6:6">
      <c r="F393" s="35"/>
    </row>
    <row r="394" spans="6:6">
      <c r="F394" s="35"/>
    </row>
    <row r="395" spans="6:6">
      <c r="F395" s="35"/>
    </row>
    <row r="396" spans="6:6">
      <c r="F396" s="35"/>
    </row>
    <row r="397" spans="6:6">
      <c r="F397" s="35"/>
    </row>
    <row r="398" spans="6:6">
      <c r="F398" s="35"/>
    </row>
    <row r="399" spans="6:6">
      <c r="F399" s="35"/>
    </row>
    <row r="400" spans="6:6">
      <c r="F400" s="35"/>
    </row>
    <row r="401" spans="6:6">
      <c r="F401" s="35"/>
    </row>
    <row r="402" spans="6:6">
      <c r="F402" s="35"/>
    </row>
    <row r="403" spans="6:6">
      <c r="F403" s="35"/>
    </row>
    <row r="404" spans="6:6">
      <c r="F404" s="35"/>
    </row>
    <row r="405" spans="6:6">
      <c r="F405" s="35"/>
    </row>
    <row r="406" spans="6:6">
      <c r="F406" s="35"/>
    </row>
    <row r="407" spans="6:6">
      <c r="F407" s="35"/>
    </row>
    <row r="408" spans="6:6">
      <c r="F408" s="35"/>
    </row>
    <row r="409" spans="6:6">
      <c r="F409" s="35"/>
    </row>
    <row r="410" spans="6:6">
      <c r="F410" s="35"/>
    </row>
    <row r="411" spans="6:6">
      <c r="F411" s="35"/>
    </row>
    <row r="412" spans="6:6">
      <c r="F412" s="35"/>
    </row>
    <row r="413" spans="6:6">
      <c r="F413" s="35"/>
    </row>
    <row r="414" spans="6:6">
      <c r="F414" s="35"/>
    </row>
    <row r="415" spans="6:6">
      <c r="F415" s="35"/>
    </row>
    <row r="416" spans="6:6">
      <c r="F416" s="35"/>
    </row>
    <row r="417" spans="6:6">
      <c r="F417" s="35"/>
    </row>
    <row r="418" spans="6:6">
      <c r="F418" s="35"/>
    </row>
    <row r="419" spans="6:6">
      <c r="F419" s="35"/>
    </row>
    <row r="420" spans="6:6">
      <c r="F420" s="35"/>
    </row>
    <row r="421" spans="6:6">
      <c r="F421" s="35"/>
    </row>
    <row r="422" spans="6:6">
      <c r="F422" s="35"/>
    </row>
    <row r="423" spans="6:6">
      <c r="F423" s="35"/>
    </row>
    <row r="424" spans="6:6">
      <c r="F424" s="35"/>
    </row>
    <row r="425" spans="6:6">
      <c r="F425" s="35"/>
    </row>
    <row r="426" spans="6:6">
      <c r="F426" s="35"/>
    </row>
    <row r="427" spans="6:6">
      <c r="F427" s="35"/>
    </row>
    <row r="428" spans="6:6">
      <c r="F428" s="35"/>
    </row>
    <row r="429" spans="6:6">
      <c r="F429" s="35"/>
    </row>
    <row r="430" spans="6:6">
      <c r="F430" s="35"/>
    </row>
    <row r="431" spans="6:6">
      <c r="F431" s="35"/>
    </row>
    <row r="432" spans="6:6">
      <c r="F432" s="35"/>
    </row>
    <row r="433" spans="6:6">
      <c r="F433" s="35"/>
    </row>
    <row r="434" spans="6:6">
      <c r="F434" s="35"/>
    </row>
    <row r="435" spans="6:6">
      <c r="F435" s="35"/>
    </row>
    <row r="436" spans="6:6">
      <c r="F436" s="35"/>
    </row>
    <row r="437" spans="6:6">
      <c r="F437" s="35"/>
    </row>
    <row r="438" spans="6:6">
      <c r="F438" s="35"/>
    </row>
    <row r="439" spans="6:6">
      <c r="F439" s="35"/>
    </row>
    <row r="440" spans="6:6">
      <c r="F440" s="35"/>
    </row>
    <row r="441" spans="6:6">
      <c r="F441" s="35"/>
    </row>
    <row r="442" spans="6:6">
      <c r="F442" s="35"/>
    </row>
    <row r="443" spans="6:6">
      <c r="F443" s="35"/>
    </row>
    <row r="444" spans="6:6">
      <c r="F444" s="35"/>
    </row>
    <row r="445" spans="6:6">
      <c r="F445" s="35"/>
    </row>
    <row r="446" spans="6:6">
      <c r="F446" s="35"/>
    </row>
    <row r="447" spans="6:6">
      <c r="F447" s="35"/>
    </row>
    <row r="448" spans="6:6">
      <c r="F448" s="35"/>
    </row>
    <row r="449" spans="6:6">
      <c r="F449" s="35"/>
    </row>
    <row r="450" spans="6:6">
      <c r="F450" s="35"/>
    </row>
    <row r="451" spans="6:6">
      <c r="F451" s="35"/>
    </row>
    <row r="452" spans="6:6">
      <c r="F452" s="35"/>
    </row>
    <row r="453" spans="6:6">
      <c r="F453" s="35"/>
    </row>
    <row r="454" spans="6:6">
      <c r="F454" s="35"/>
    </row>
    <row r="455" spans="6:6">
      <c r="F455" s="35"/>
    </row>
    <row r="456" spans="6:6">
      <c r="F456" s="35"/>
    </row>
    <row r="457" spans="6:6">
      <c r="F457" s="35"/>
    </row>
    <row r="458" spans="6:6">
      <c r="F458" s="35"/>
    </row>
    <row r="459" spans="6:6">
      <c r="F459" s="35"/>
    </row>
    <row r="460" spans="6:6">
      <c r="F460" s="35"/>
    </row>
    <row r="461" spans="6:6">
      <c r="F461" s="35"/>
    </row>
    <row r="462" spans="6:6">
      <c r="F462" s="35"/>
    </row>
    <row r="463" spans="6:6">
      <c r="F463" s="35"/>
    </row>
  </sheetData>
  <mergeCells count="210">
    <mergeCell ref="A136:E136"/>
    <mergeCell ref="F136:I136"/>
    <mergeCell ref="B124:B125"/>
    <mergeCell ref="Q124:Q125"/>
    <mergeCell ref="R124:R125"/>
    <mergeCell ref="S124:S125"/>
    <mergeCell ref="B129:B130"/>
    <mergeCell ref="Q129:Q130"/>
    <mergeCell ref="R129:R130"/>
    <mergeCell ref="S129:S130"/>
    <mergeCell ref="B119:B120"/>
    <mergeCell ref="Q119:Q120"/>
    <mergeCell ref="R119:R120"/>
    <mergeCell ref="S119:S120"/>
    <mergeCell ref="B121:B122"/>
    <mergeCell ref="Q121:Q122"/>
    <mergeCell ref="R121:R122"/>
    <mergeCell ref="S121:S122"/>
    <mergeCell ref="B115:B116"/>
    <mergeCell ref="Q115:Q116"/>
    <mergeCell ref="R115:R116"/>
    <mergeCell ref="S115:S116"/>
    <mergeCell ref="B117:B118"/>
    <mergeCell ref="Q117:Q118"/>
    <mergeCell ref="R117:R118"/>
    <mergeCell ref="S117:S118"/>
    <mergeCell ref="B111:B112"/>
    <mergeCell ref="Q111:Q112"/>
    <mergeCell ref="R111:R112"/>
    <mergeCell ref="S111:S112"/>
    <mergeCell ref="B113:B114"/>
    <mergeCell ref="Q113:Q114"/>
    <mergeCell ref="R113:R114"/>
    <mergeCell ref="S113:S114"/>
    <mergeCell ref="B107:B108"/>
    <mergeCell ref="Q107:Q108"/>
    <mergeCell ref="R107:R108"/>
    <mergeCell ref="S107:S108"/>
    <mergeCell ref="B109:B110"/>
    <mergeCell ref="Q109:Q110"/>
    <mergeCell ref="R109:R110"/>
    <mergeCell ref="S109:S110"/>
    <mergeCell ref="B103:B104"/>
    <mergeCell ref="Q103:Q104"/>
    <mergeCell ref="R103:R104"/>
    <mergeCell ref="S103:S104"/>
    <mergeCell ref="B105:B106"/>
    <mergeCell ref="Q105:Q106"/>
    <mergeCell ref="R105:R106"/>
    <mergeCell ref="S105:S106"/>
    <mergeCell ref="B98:B99"/>
    <mergeCell ref="Q98:Q99"/>
    <mergeCell ref="R98:R99"/>
    <mergeCell ref="S98:S99"/>
    <mergeCell ref="B100:B101"/>
    <mergeCell ref="Q100:Q101"/>
    <mergeCell ref="R100:R101"/>
    <mergeCell ref="S100:S101"/>
    <mergeCell ref="B94:B95"/>
    <mergeCell ref="Q94:Q95"/>
    <mergeCell ref="R94:R95"/>
    <mergeCell ref="S94:S95"/>
    <mergeCell ref="B96:B97"/>
    <mergeCell ref="Q96:Q97"/>
    <mergeCell ref="R96:R97"/>
    <mergeCell ref="S96:S97"/>
    <mergeCell ref="B90:B91"/>
    <mergeCell ref="Q90:Q91"/>
    <mergeCell ref="R90:R91"/>
    <mergeCell ref="S90:S91"/>
    <mergeCell ref="B92:B93"/>
    <mergeCell ref="Q92:Q93"/>
    <mergeCell ref="R92:R93"/>
    <mergeCell ref="S92:S93"/>
    <mergeCell ref="B86:B87"/>
    <mergeCell ref="Q86:Q87"/>
    <mergeCell ref="R86:R87"/>
    <mergeCell ref="S86:S87"/>
    <mergeCell ref="B88:B89"/>
    <mergeCell ref="Q88:Q89"/>
    <mergeCell ref="R88:R89"/>
    <mergeCell ref="S88:S89"/>
    <mergeCell ref="B82:B83"/>
    <mergeCell ref="Q82:Q83"/>
    <mergeCell ref="R82:R83"/>
    <mergeCell ref="S82:S83"/>
    <mergeCell ref="B84:B85"/>
    <mergeCell ref="Q84:Q85"/>
    <mergeCell ref="R84:R85"/>
    <mergeCell ref="S84:S85"/>
    <mergeCell ref="B78:B79"/>
    <mergeCell ref="Q78:Q79"/>
    <mergeCell ref="R78:R79"/>
    <mergeCell ref="S78:S79"/>
    <mergeCell ref="B80:B81"/>
    <mergeCell ref="Q80:Q81"/>
    <mergeCell ref="R80:R81"/>
    <mergeCell ref="S80:S81"/>
    <mergeCell ref="B74:B75"/>
    <mergeCell ref="Q74:Q75"/>
    <mergeCell ref="R74:R75"/>
    <mergeCell ref="S74:S75"/>
    <mergeCell ref="B76:B77"/>
    <mergeCell ref="Q76:Q77"/>
    <mergeCell ref="R76:R77"/>
    <mergeCell ref="S76:S77"/>
    <mergeCell ref="B70:B71"/>
    <mergeCell ref="Q70:Q71"/>
    <mergeCell ref="R70:R71"/>
    <mergeCell ref="S70:S71"/>
    <mergeCell ref="B72:B73"/>
    <mergeCell ref="Q72:Q73"/>
    <mergeCell ref="R72:R73"/>
    <mergeCell ref="S72:S73"/>
    <mergeCell ref="B65:B66"/>
    <mergeCell ref="Q65:Q66"/>
    <mergeCell ref="R65:R66"/>
    <mergeCell ref="S65:S66"/>
    <mergeCell ref="B67:B68"/>
    <mergeCell ref="Q67:Q68"/>
    <mergeCell ref="R67:R68"/>
    <mergeCell ref="S67:S68"/>
    <mergeCell ref="B61:B62"/>
    <mergeCell ref="Q61:Q62"/>
    <mergeCell ref="R61:R62"/>
    <mergeCell ref="S61:S62"/>
    <mergeCell ref="B63:B64"/>
    <mergeCell ref="Q63:Q64"/>
    <mergeCell ref="R63:R64"/>
    <mergeCell ref="S63:S64"/>
    <mergeCell ref="B57:B58"/>
    <mergeCell ref="Q57:Q58"/>
    <mergeCell ref="R57:R58"/>
    <mergeCell ref="S57:S58"/>
    <mergeCell ref="B59:B60"/>
    <mergeCell ref="Q59:Q60"/>
    <mergeCell ref="R59:R60"/>
    <mergeCell ref="S59:S60"/>
    <mergeCell ref="B53:B54"/>
    <mergeCell ref="Q53:Q54"/>
    <mergeCell ref="R53:R54"/>
    <mergeCell ref="S53:S54"/>
    <mergeCell ref="B55:B56"/>
    <mergeCell ref="Q55:Q56"/>
    <mergeCell ref="R55:R56"/>
    <mergeCell ref="S55:S56"/>
    <mergeCell ref="Q47:Q48"/>
    <mergeCell ref="R47:R48"/>
    <mergeCell ref="S47:S48"/>
    <mergeCell ref="B50:S50"/>
    <mergeCell ref="B51:B52"/>
    <mergeCell ref="Q51:Q52"/>
    <mergeCell ref="R51:R52"/>
    <mergeCell ref="S51:S52"/>
    <mergeCell ref="R40:R41"/>
    <mergeCell ref="Q42:Q43"/>
    <mergeCell ref="R42:R43"/>
    <mergeCell ref="S42:S43"/>
    <mergeCell ref="Q44:Q45"/>
    <mergeCell ref="R44:R45"/>
    <mergeCell ref="S44:S45"/>
    <mergeCell ref="B29:B30"/>
    <mergeCell ref="Q29:Q30"/>
    <mergeCell ref="R29:R30"/>
    <mergeCell ref="S29:S30"/>
    <mergeCell ref="B36:S36"/>
    <mergeCell ref="R38:R39"/>
    <mergeCell ref="B25:B26"/>
    <mergeCell ref="Q25:Q26"/>
    <mergeCell ref="R25:R26"/>
    <mergeCell ref="S25:S26"/>
    <mergeCell ref="B27:B28"/>
    <mergeCell ref="Q27:Q28"/>
    <mergeCell ref="R27:R28"/>
    <mergeCell ref="S27:S28"/>
    <mergeCell ref="B21:B22"/>
    <mergeCell ref="Q21:Q22"/>
    <mergeCell ref="R21:R22"/>
    <mergeCell ref="S21:S22"/>
    <mergeCell ref="B23:B24"/>
    <mergeCell ref="Q23:Q24"/>
    <mergeCell ref="R23:R24"/>
    <mergeCell ref="S23:S24"/>
    <mergeCell ref="A11:Q11"/>
    <mergeCell ref="B17:B18"/>
    <mergeCell ref="Q17:Q18"/>
    <mergeCell ref="R17:R18"/>
    <mergeCell ref="S17:S18"/>
    <mergeCell ref="B19:B20"/>
    <mergeCell ref="Q19:Q20"/>
    <mergeCell ref="R19:R20"/>
    <mergeCell ref="S19:S20"/>
    <mergeCell ref="K8:O8"/>
    <mergeCell ref="P8:P10"/>
    <mergeCell ref="Q8:Q10"/>
    <mergeCell ref="R8:R10"/>
    <mergeCell ref="S8:S10"/>
    <mergeCell ref="K9:M9"/>
    <mergeCell ref="N9:N10"/>
    <mergeCell ref="O9:O10"/>
    <mergeCell ref="A4:R4"/>
    <mergeCell ref="B5:Q5"/>
    <mergeCell ref="B6:P6"/>
    <mergeCell ref="A8:A10"/>
    <mergeCell ref="B8:B10"/>
    <mergeCell ref="C8:F8"/>
    <mergeCell ref="G8:G10"/>
    <mergeCell ref="H8:H10"/>
    <mergeCell ref="I8:I10"/>
    <mergeCell ref="J8:J10"/>
  </mergeCells>
  <pageMargins left="0.19685039370078741" right="0.19685039370078741" top="0.78740157480314965" bottom="0.19685039370078741" header="0" footer="0"/>
  <pageSetup paperSize="9" scale="87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463"/>
  <sheetViews>
    <sheetView tabSelected="1" view="pageBreakPreview" topLeftCell="A118" zoomScale="80" zoomScaleNormal="80" zoomScaleSheetLayoutView="80" workbookViewId="0">
      <selection activeCell="Q144" sqref="Q144"/>
    </sheetView>
  </sheetViews>
  <sheetFormatPr defaultRowHeight="14.5" outlineLevelCol="1"/>
  <cols>
    <col min="1" max="1" width="6.08984375" style="33" customWidth="1"/>
    <col min="2" max="2" width="11.26953125" style="34" customWidth="1"/>
    <col min="4" max="4" width="7.81640625" customWidth="1"/>
    <col min="5" max="5" width="15" customWidth="1"/>
    <col min="6" max="6" width="14.453125" style="9" customWidth="1"/>
    <col min="7" max="7" width="10.26953125" style="35" customWidth="1"/>
    <col min="8" max="8" width="9.81640625" style="35" customWidth="1"/>
    <col min="9" max="10" width="16.26953125" style="35" customWidth="1"/>
    <col min="11" max="11" width="8.81640625" style="35" hidden="1" customWidth="1" outlineLevel="1"/>
    <col min="12" max="12" width="9.453125" style="35" hidden="1" customWidth="1" outlineLevel="1"/>
    <col min="13" max="14" width="9.26953125" style="35" hidden="1" customWidth="1" outlineLevel="1"/>
    <col min="15" max="15" width="8.26953125" style="35" hidden="1" customWidth="1" outlineLevel="1"/>
    <col min="16" max="16" width="10.54296875" style="35" customWidth="1" collapsed="1"/>
    <col min="17" max="17" width="13" style="34" customWidth="1"/>
    <col min="18" max="18" width="13.453125" style="34" customWidth="1"/>
    <col min="19" max="19" width="14.453125" style="34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1" customFormat="1" ht="15.5">
      <c r="E1" s="4"/>
      <c r="F1" s="4"/>
      <c r="G1" s="39"/>
      <c r="H1" s="39"/>
      <c r="I1" s="39"/>
      <c r="J1" s="39"/>
      <c r="K1" s="39"/>
      <c r="L1" s="39"/>
      <c r="M1" s="39" t="s">
        <v>56</v>
      </c>
      <c r="N1" s="39"/>
      <c r="O1" s="40"/>
      <c r="P1" s="39"/>
      <c r="X1" s="4"/>
    </row>
    <row r="2" spans="1:35" s="1" customFormat="1" ht="15.5">
      <c r="E2" s="4"/>
      <c r="F2" s="4"/>
      <c r="G2" s="39"/>
      <c r="H2" s="39"/>
      <c r="I2" s="39"/>
      <c r="J2" s="39"/>
      <c r="K2" s="39"/>
      <c r="L2" s="39"/>
      <c r="M2" s="39"/>
      <c r="N2" s="39"/>
      <c r="O2" s="39"/>
      <c r="P2" s="39"/>
      <c r="X2" s="4"/>
    </row>
    <row r="3" spans="1:35" s="1" customFormat="1" ht="15.5">
      <c r="E3" s="4"/>
      <c r="F3" s="4"/>
      <c r="G3" s="39"/>
      <c r="H3" s="39"/>
      <c r="I3" s="39"/>
      <c r="J3" s="39"/>
      <c r="K3" s="39"/>
      <c r="L3" s="39"/>
      <c r="M3" s="39"/>
      <c r="N3" s="39"/>
      <c r="O3" s="39"/>
      <c r="P3" s="39"/>
      <c r="X3" s="4"/>
    </row>
    <row r="4" spans="1:35" s="1" customFormat="1" ht="36" customHeight="1">
      <c r="A4" s="60" t="s">
        <v>38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s="1" customFormat="1" ht="15.75" customHeight="1">
      <c r="A5" s="57"/>
      <c r="B5" s="68" t="s">
        <v>37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56"/>
      <c r="S5" s="37"/>
      <c r="T5" s="37"/>
      <c r="U5" s="37"/>
      <c r="V5" s="37"/>
      <c r="W5" s="37"/>
      <c r="X5" s="57"/>
      <c r="Y5" s="57"/>
      <c r="Z5" s="57"/>
      <c r="AA5" s="57"/>
      <c r="AB5" s="2"/>
      <c r="AC5" s="2"/>
      <c r="AD5" s="2"/>
      <c r="AE5" s="2"/>
      <c r="AF5" s="2"/>
      <c r="AG5" s="2"/>
      <c r="AH5" s="2"/>
      <c r="AI5" s="2"/>
    </row>
    <row r="6" spans="1:35" s="1" customFormat="1" ht="18.75" customHeight="1">
      <c r="A6" s="57"/>
      <c r="B6" s="69" t="s">
        <v>0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38"/>
      <c r="R6" s="38"/>
      <c r="S6" s="37"/>
      <c r="T6" s="37"/>
      <c r="U6" s="37"/>
      <c r="V6" s="37"/>
      <c r="W6" s="37"/>
      <c r="X6" s="57"/>
      <c r="Y6" s="57"/>
      <c r="Z6" s="57"/>
      <c r="AA6" s="57"/>
      <c r="AB6" s="2"/>
      <c r="AC6" s="2"/>
      <c r="AD6" s="2"/>
      <c r="AE6" s="2"/>
      <c r="AF6" s="2"/>
      <c r="AG6" s="2"/>
      <c r="AH6" s="2"/>
      <c r="AI6" s="2"/>
    </row>
    <row r="7" spans="1:35" ht="13.5" customHeight="1">
      <c r="A7" s="36"/>
      <c r="B7" s="36"/>
      <c r="C7" s="36"/>
      <c r="D7" s="36"/>
      <c r="E7" s="36"/>
      <c r="F7" s="36"/>
      <c r="G7" s="41"/>
      <c r="H7" s="41"/>
      <c r="I7" s="41"/>
      <c r="J7" s="41"/>
      <c r="K7" s="41"/>
      <c r="L7" s="41"/>
      <c r="M7" s="41"/>
      <c r="N7" s="41"/>
      <c r="O7" s="41"/>
      <c r="P7" s="41"/>
      <c r="Q7" s="36"/>
      <c r="R7" s="36"/>
      <c r="S7" s="36"/>
    </row>
    <row r="8" spans="1:35" ht="12" customHeight="1">
      <c r="A8" s="80" t="s">
        <v>39</v>
      </c>
      <c r="B8" s="73" t="s">
        <v>40</v>
      </c>
      <c r="C8" s="82" t="s">
        <v>41</v>
      </c>
      <c r="D8" s="83"/>
      <c r="E8" s="83"/>
      <c r="F8" s="84"/>
      <c r="G8" s="73" t="s">
        <v>58</v>
      </c>
      <c r="H8" s="70" t="s">
        <v>57</v>
      </c>
      <c r="I8" s="73" t="s">
        <v>60</v>
      </c>
      <c r="J8" s="73" t="s">
        <v>61</v>
      </c>
      <c r="K8" s="85" t="s">
        <v>42</v>
      </c>
      <c r="L8" s="85"/>
      <c r="M8" s="85"/>
      <c r="N8" s="85"/>
      <c r="O8" s="85"/>
      <c r="P8" s="73" t="s">
        <v>43</v>
      </c>
      <c r="Q8" s="73" t="s">
        <v>64</v>
      </c>
      <c r="R8" s="73" t="s">
        <v>63</v>
      </c>
      <c r="S8" s="73" t="s">
        <v>44</v>
      </c>
    </row>
    <row r="9" spans="1:35" ht="15.75" customHeight="1">
      <c r="A9" s="80"/>
      <c r="B9" s="73"/>
      <c r="C9" s="51"/>
      <c r="D9" s="52"/>
      <c r="E9" s="12"/>
      <c r="F9" s="13"/>
      <c r="G9" s="73"/>
      <c r="H9" s="71"/>
      <c r="I9" s="73"/>
      <c r="J9" s="73"/>
      <c r="K9" s="86" t="s">
        <v>45</v>
      </c>
      <c r="L9" s="87"/>
      <c r="M9" s="88"/>
      <c r="N9" s="70" t="s">
        <v>59</v>
      </c>
      <c r="O9" s="70" t="s">
        <v>36</v>
      </c>
      <c r="P9" s="73"/>
      <c r="Q9" s="73"/>
      <c r="R9" s="73"/>
      <c r="S9" s="73"/>
    </row>
    <row r="10" spans="1:35" s="18" customFormat="1" ht="55.5" customHeight="1">
      <c r="A10" s="81"/>
      <c r="B10" s="74"/>
      <c r="C10" s="14" t="s">
        <v>46</v>
      </c>
      <c r="D10" s="14" t="s">
        <v>62</v>
      </c>
      <c r="E10" s="15" t="s">
        <v>47</v>
      </c>
      <c r="F10" s="16" t="s">
        <v>48</v>
      </c>
      <c r="G10" s="74"/>
      <c r="H10" s="72"/>
      <c r="I10" s="74"/>
      <c r="J10" s="74"/>
      <c r="K10" s="55" t="s">
        <v>34</v>
      </c>
      <c r="L10" s="55" t="s">
        <v>49</v>
      </c>
      <c r="M10" s="55" t="s">
        <v>35</v>
      </c>
      <c r="N10" s="72"/>
      <c r="O10" s="72"/>
      <c r="P10" s="74"/>
      <c r="Q10" s="74"/>
      <c r="R10" s="74"/>
      <c r="S10" s="74"/>
    </row>
    <row r="11" spans="1:35" s="18" customFormat="1" ht="15.75" customHeight="1">
      <c r="A11" s="82" t="s">
        <v>50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52"/>
      <c r="S11" s="19"/>
    </row>
    <row r="12" spans="1:35" s="24" customFormat="1" ht="13.5" customHeight="1">
      <c r="A12" s="20">
        <v>1</v>
      </c>
      <c r="B12" s="21" t="str">
        <f>'[1]ПС 41'!$B$5</f>
        <v>КТП15</v>
      </c>
      <c r="C12" s="21" t="s">
        <v>29</v>
      </c>
      <c r="D12" s="21">
        <v>10</v>
      </c>
      <c r="E12" s="22">
        <v>320</v>
      </c>
      <c r="F12" s="21">
        <f t="shared" ref="F12:F35" si="0">E12*0.85</f>
        <v>272</v>
      </c>
      <c r="G12" s="42">
        <f>E12/(1.73*D12)</f>
        <v>18.497109826589593</v>
      </c>
      <c r="H12" s="42">
        <f>G12*25</f>
        <v>462.42774566473986</v>
      </c>
      <c r="I12" s="23">
        <f t="shared" ref="I12:I35" si="1">1.73*D12*0.9*O12/0.7</f>
        <v>0</v>
      </c>
      <c r="J12" s="23">
        <f>1.73*0.4*0.9*N12</f>
        <v>0</v>
      </c>
      <c r="K12" s="23">
        <v>0</v>
      </c>
      <c r="L12" s="23">
        <v>0</v>
      </c>
      <c r="M12" s="23">
        <v>0</v>
      </c>
      <c r="N12" s="23">
        <f>(M12+K12+L12)/3</f>
        <v>0</v>
      </c>
      <c r="O12" s="23">
        <f t="shared" ref="O12:O35" si="2">(K12+L12+M12)/3/25</f>
        <v>0</v>
      </c>
      <c r="P12" s="23">
        <f t="shared" ref="P12:P35" si="3">O12/G12</f>
        <v>0</v>
      </c>
      <c r="Q12" s="3">
        <v>0</v>
      </c>
      <c r="R12" s="3">
        <v>0</v>
      </c>
      <c r="S12" s="53">
        <f t="shared" ref="S12:S17" si="4">Q12/0.85</f>
        <v>0</v>
      </c>
    </row>
    <row r="13" spans="1:35" s="24" customFormat="1" ht="13.5" customHeight="1">
      <c r="A13" s="20">
        <v>2</v>
      </c>
      <c r="B13" s="21" t="s">
        <v>1</v>
      </c>
      <c r="C13" s="21" t="s">
        <v>29</v>
      </c>
      <c r="D13" s="21">
        <v>10</v>
      </c>
      <c r="E13" s="22">
        <v>400</v>
      </c>
      <c r="F13" s="21">
        <f>E13*0.85</f>
        <v>340</v>
      </c>
      <c r="G13" s="42">
        <f t="shared" ref="G13:G76" si="5">E13/(1.73*D13)</f>
        <v>23.121387283236992</v>
      </c>
      <c r="H13" s="42">
        <f t="shared" ref="H13:H35" si="6">G13*25</f>
        <v>578.03468208092477</v>
      </c>
      <c r="I13" s="23">
        <f t="shared" si="1"/>
        <v>18.387428571428572</v>
      </c>
      <c r="J13" s="23">
        <f t="shared" ref="J13:J35" si="7">1.73*0.4*0.9*N13</f>
        <v>12.871200000000002</v>
      </c>
      <c r="K13" s="23">
        <v>12</v>
      </c>
      <c r="L13" s="23">
        <v>18</v>
      </c>
      <c r="M13" s="23">
        <v>32</v>
      </c>
      <c r="N13" s="23">
        <f t="shared" ref="N13:N35" si="8">(M13+K13+L13)/3</f>
        <v>20.666666666666668</v>
      </c>
      <c r="O13" s="23">
        <f t="shared" si="2"/>
        <v>0.82666666666666666</v>
      </c>
      <c r="P13" s="23">
        <f t="shared" si="3"/>
        <v>3.5753333333333338E-2</v>
      </c>
      <c r="Q13" s="3">
        <f>F13-I13</f>
        <v>321.61257142857141</v>
      </c>
      <c r="R13" s="3">
        <f>F13-J13</f>
        <v>327.12880000000001</v>
      </c>
      <c r="S13" s="53">
        <f t="shared" si="4"/>
        <v>378.36773109243694</v>
      </c>
    </row>
    <row r="14" spans="1:35" s="24" customFormat="1" ht="13.5" customHeight="1">
      <c r="A14" s="20">
        <v>3</v>
      </c>
      <c r="B14" s="21" t="s">
        <v>2</v>
      </c>
      <c r="C14" s="21" t="s">
        <v>29</v>
      </c>
      <c r="D14" s="21">
        <v>10</v>
      </c>
      <c r="E14" s="22">
        <v>180</v>
      </c>
      <c r="F14" s="21">
        <f t="shared" si="0"/>
        <v>153</v>
      </c>
      <c r="G14" s="42">
        <f t="shared" si="5"/>
        <v>10.404624277456646</v>
      </c>
      <c r="H14" s="42">
        <f t="shared" si="6"/>
        <v>260.11560693641616</v>
      </c>
      <c r="I14" s="23">
        <f t="shared" si="1"/>
        <v>18.387428571428572</v>
      </c>
      <c r="J14" s="23">
        <f>1.73*0.4*0.9*N14</f>
        <v>12.871200000000002</v>
      </c>
      <c r="K14" s="23">
        <v>12</v>
      </c>
      <c r="L14" s="23">
        <v>26</v>
      </c>
      <c r="M14" s="23">
        <v>24</v>
      </c>
      <c r="N14" s="23">
        <f t="shared" si="8"/>
        <v>20.666666666666668</v>
      </c>
      <c r="O14" s="23">
        <f t="shared" si="2"/>
        <v>0.82666666666666666</v>
      </c>
      <c r="P14" s="23">
        <f t="shared" si="3"/>
        <v>7.9451851851851857E-2</v>
      </c>
      <c r="Q14" s="3">
        <f>F14-I14</f>
        <v>134.61257142857141</v>
      </c>
      <c r="R14" s="3">
        <f>F14-J14</f>
        <v>140.12880000000001</v>
      </c>
      <c r="S14" s="3">
        <f t="shared" si="4"/>
        <v>158.36773109243697</v>
      </c>
    </row>
    <row r="15" spans="1:35" s="24" customFormat="1" ht="13.5" customHeight="1">
      <c r="A15" s="20">
        <v>4</v>
      </c>
      <c r="B15" s="21" t="s">
        <v>51</v>
      </c>
      <c r="C15" s="21" t="s">
        <v>29</v>
      </c>
      <c r="D15" s="21">
        <v>10</v>
      </c>
      <c r="E15" s="22">
        <v>100</v>
      </c>
      <c r="F15" s="21">
        <f>E15*0.85</f>
        <v>85</v>
      </c>
      <c r="G15" s="42">
        <f t="shared" si="5"/>
        <v>5.7803468208092479</v>
      </c>
      <c r="H15" s="42">
        <f t="shared" si="6"/>
        <v>144.50867052023119</v>
      </c>
      <c r="I15" s="23">
        <f t="shared" si="1"/>
        <v>26.098285714285716</v>
      </c>
      <c r="J15" s="23">
        <f t="shared" si="7"/>
        <v>18.268799999999999</v>
      </c>
      <c r="K15" s="23">
        <v>30</v>
      </c>
      <c r="L15" s="23">
        <v>26</v>
      </c>
      <c r="M15" s="23">
        <v>32</v>
      </c>
      <c r="N15" s="23">
        <f t="shared" si="8"/>
        <v>29.333333333333332</v>
      </c>
      <c r="O15" s="23">
        <f t="shared" si="2"/>
        <v>1.1733333333333333</v>
      </c>
      <c r="P15" s="23">
        <f t="shared" si="3"/>
        <v>0.2029866666666667</v>
      </c>
      <c r="Q15" s="3">
        <f>F15-I15</f>
        <v>58.901714285714284</v>
      </c>
      <c r="R15" s="3">
        <f t="shared" ref="R15:R35" si="9">F15-J15</f>
        <v>66.731200000000001</v>
      </c>
      <c r="S15" s="3">
        <f t="shared" si="4"/>
        <v>69.296134453781519</v>
      </c>
    </row>
    <row r="16" spans="1:35" s="24" customFormat="1" ht="13.5" customHeight="1">
      <c r="A16" s="20">
        <v>5</v>
      </c>
      <c r="B16" s="21" t="s">
        <v>3</v>
      </c>
      <c r="C16" s="21" t="s">
        <v>29</v>
      </c>
      <c r="D16" s="21">
        <v>10</v>
      </c>
      <c r="E16" s="22">
        <v>250</v>
      </c>
      <c r="F16" s="21">
        <f t="shared" si="0"/>
        <v>212.5</v>
      </c>
      <c r="G16" s="42">
        <f t="shared" si="5"/>
        <v>14.450867052023121</v>
      </c>
      <c r="H16" s="42">
        <f t="shared" si="6"/>
        <v>361.27167630057801</v>
      </c>
      <c r="I16" s="23">
        <f t="shared" si="1"/>
        <v>5.0417142857142867</v>
      </c>
      <c r="J16" s="23">
        <f t="shared" si="7"/>
        <v>3.5292000000000003</v>
      </c>
      <c r="K16" s="23">
        <v>4</v>
      </c>
      <c r="L16" s="23">
        <v>8</v>
      </c>
      <c r="M16" s="23">
        <v>5</v>
      </c>
      <c r="N16" s="23">
        <f t="shared" si="8"/>
        <v>5.666666666666667</v>
      </c>
      <c r="O16" s="23">
        <f t="shared" si="2"/>
        <v>0.22666666666666668</v>
      </c>
      <c r="P16" s="23">
        <f t="shared" si="3"/>
        <v>1.5685333333333336E-2</v>
      </c>
      <c r="Q16" s="3">
        <f>F16-I16</f>
        <v>207.45828571428572</v>
      </c>
      <c r="R16" s="3">
        <f t="shared" si="9"/>
        <v>208.9708</v>
      </c>
      <c r="S16" s="3">
        <f t="shared" si="4"/>
        <v>244.06857142857143</v>
      </c>
    </row>
    <row r="17" spans="1:19" s="24" customFormat="1" ht="13.5" customHeight="1">
      <c r="A17" s="20">
        <v>6</v>
      </c>
      <c r="B17" s="63" t="s">
        <v>4</v>
      </c>
      <c r="C17" s="21" t="s">
        <v>30</v>
      </c>
      <c r="D17" s="21">
        <v>10</v>
      </c>
      <c r="E17" s="22">
        <v>250</v>
      </c>
      <c r="F17" s="21">
        <f t="shared" si="0"/>
        <v>212.5</v>
      </c>
      <c r="G17" s="42">
        <f t="shared" si="5"/>
        <v>14.450867052023121</v>
      </c>
      <c r="H17" s="42">
        <f t="shared" si="6"/>
        <v>361.27167630057801</v>
      </c>
      <c r="I17" s="23">
        <f t="shared" si="1"/>
        <v>22.539428571428569</v>
      </c>
      <c r="J17" s="23">
        <f t="shared" si="7"/>
        <v>15.7776</v>
      </c>
      <c r="K17" s="23">
        <v>30</v>
      </c>
      <c r="L17" s="23">
        <v>19</v>
      </c>
      <c r="M17" s="23">
        <v>27</v>
      </c>
      <c r="N17" s="23">
        <f t="shared" si="8"/>
        <v>25.333333333333332</v>
      </c>
      <c r="O17" s="23">
        <f t="shared" si="2"/>
        <v>1.0133333333333332</v>
      </c>
      <c r="P17" s="23">
        <f t="shared" si="3"/>
        <v>7.0122666666666666E-2</v>
      </c>
      <c r="Q17" s="58">
        <f>F17-(I17+I18)</f>
        <v>189.96057142857143</v>
      </c>
      <c r="R17" s="58">
        <f>F17-(J17+J18)</f>
        <v>196.72239999999999</v>
      </c>
      <c r="S17" s="58">
        <f t="shared" si="4"/>
        <v>223.48302521008404</v>
      </c>
    </row>
    <row r="18" spans="1:19" s="24" customFormat="1" ht="13.5" customHeight="1">
      <c r="A18" s="20">
        <v>7</v>
      </c>
      <c r="B18" s="64"/>
      <c r="C18" s="21" t="s">
        <v>31</v>
      </c>
      <c r="D18" s="21">
        <v>10</v>
      </c>
      <c r="E18" s="22">
        <v>250</v>
      </c>
      <c r="F18" s="21">
        <f t="shared" si="0"/>
        <v>212.5</v>
      </c>
      <c r="G18" s="42">
        <f t="shared" si="5"/>
        <v>14.450867052023121</v>
      </c>
      <c r="H18" s="42">
        <f t="shared" si="6"/>
        <v>361.27167630057801</v>
      </c>
      <c r="I18" s="23">
        <f t="shared" si="1"/>
        <v>0</v>
      </c>
      <c r="J18" s="23">
        <f t="shared" si="7"/>
        <v>0</v>
      </c>
      <c r="K18" s="23">
        <v>0</v>
      </c>
      <c r="L18" s="23">
        <v>0</v>
      </c>
      <c r="M18" s="23">
        <v>0</v>
      </c>
      <c r="N18" s="23">
        <f t="shared" si="8"/>
        <v>0</v>
      </c>
      <c r="O18" s="23">
        <f t="shared" si="2"/>
        <v>0</v>
      </c>
      <c r="P18" s="23">
        <f t="shared" si="3"/>
        <v>0</v>
      </c>
      <c r="Q18" s="59"/>
      <c r="R18" s="59"/>
      <c r="S18" s="59"/>
    </row>
    <row r="19" spans="1:19" s="24" customFormat="1" ht="13.5" customHeight="1">
      <c r="A19" s="20">
        <v>8</v>
      </c>
      <c r="B19" s="63" t="s">
        <v>5</v>
      </c>
      <c r="C19" s="21" t="s">
        <v>30</v>
      </c>
      <c r="D19" s="21">
        <v>10</v>
      </c>
      <c r="E19" s="22">
        <v>400</v>
      </c>
      <c r="F19" s="21">
        <f t="shared" si="0"/>
        <v>340</v>
      </c>
      <c r="G19" s="42">
        <f t="shared" si="5"/>
        <v>23.121387283236992</v>
      </c>
      <c r="H19" s="42">
        <f t="shared" si="6"/>
        <v>578.03468208092477</v>
      </c>
      <c r="I19" s="23">
        <f t="shared" si="1"/>
        <v>23.132571428571431</v>
      </c>
      <c r="J19" s="23">
        <f t="shared" si="7"/>
        <v>16.192800000000002</v>
      </c>
      <c r="K19" s="23">
        <v>28</v>
      </c>
      <c r="L19" s="23">
        <v>23</v>
      </c>
      <c r="M19" s="23">
        <v>27</v>
      </c>
      <c r="N19" s="23">
        <f t="shared" si="8"/>
        <v>26</v>
      </c>
      <c r="O19" s="23">
        <f t="shared" si="2"/>
        <v>1.04</v>
      </c>
      <c r="P19" s="23">
        <f t="shared" si="3"/>
        <v>4.4980000000000006E-2</v>
      </c>
      <c r="Q19" s="58">
        <f>F19-(I19+I20)</f>
        <v>316.86742857142855</v>
      </c>
      <c r="R19" s="58">
        <f>F19-(J19+J20)</f>
        <v>323.80720000000002</v>
      </c>
      <c r="S19" s="58">
        <f>Q19/0.85</f>
        <v>372.78521008403362</v>
      </c>
    </row>
    <row r="20" spans="1:19" s="24" customFormat="1" ht="13.5" customHeight="1">
      <c r="A20" s="20">
        <v>9</v>
      </c>
      <c r="B20" s="64"/>
      <c r="C20" s="21" t="s">
        <v>31</v>
      </c>
      <c r="D20" s="21">
        <v>10</v>
      </c>
      <c r="E20" s="22">
        <v>400</v>
      </c>
      <c r="F20" s="25">
        <f t="shared" si="0"/>
        <v>340</v>
      </c>
      <c r="G20" s="42">
        <f t="shared" si="5"/>
        <v>23.121387283236992</v>
      </c>
      <c r="H20" s="42">
        <f t="shared" si="6"/>
        <v>578.03468208092477</v>
      </c>
      <c r="I20" s="23">
        <f t="shared" si="1"/>
        <v>0</v>
      </c>
      <c r="J20" s="23">
        <f t="shared" si="7"/>
        <v>0</v>
      </c>
      <c r="K20" s="23">
        <v>0</v>
      </c>
      <c r="L20" s="23">
        <v>0</v>
      </c>
      <c r="M20" s="23">
        <v>0</v>
      </c>
      <c r="N20" s="23">
        <f t="shared" si="8"/>
        <v>0</v>
      </c>
      <c r="O20" s="23">
        <f t="shared" si="2"/>
        <v>0</v>
      </c>
      <c r="P20" s="23">
        <f t="shared" si="3"/>
        <v>0</v>
      </c>
      <c r="Q20" s="59"/>
      <c r="R20" s="59"/>
      <c r="S20" s="59"/>
    </row>
    <row r="21" spans="1:19" s="24" customFormat="1" ht="13.5" customHeight="1">
      <c r="A21" s="20">
        <v>10</v>
      </c>
      <c r="B21" s="63" t="s">
        <v>6</v>
      </c>
      <c r="C21" s="21" t="s">
        <v>30</v>
      </c>
      <c r="D21" s="21">
        <v>10</v>
      </c>
      <c r="E21" s="22">
        <v>400</v>
      </c>
      <c r="F21" s="25">
        <f t="shared" si="0"/>
        <v>340</v>
      </c>
      <c r="G21" s="42">
        <f t="shared" si="5"/>
        <v>23.121387283236992</v>
      </c>
      <c r="H21" s="42">
        <f t="shared" si="6"/>
        <v>578.03468208092477</v>
      </c>
      <c r="I21" s="23">
        <f t="shared" si="1"/>
        <v>98.758285714285734</v>
      </c>
      <c r="J21" s="23">
        <f t="shared" si="7"/>
        <v>69.130800000000008</v>
      </c>
      <c r="K21" s="23">
        <v>90</v>
      </c>
      <c r="L21" s="23">
        <v>116</v>
      </c>
      <c r="M21" s="23">
        <v>127</v>
      </c>
      <c r="N21" s="23">
        <f t="shared" si="8"/>
        <v>111</v>
      </c>
      <c r="O21" s="23">
        <f t="shared" si="2"/>
        <v>4.4400000000000004</v>
      </c>
      <c r="P21" s="23">
        <f t="shared" si="3"/>
        <v>0.19203000000000003</v>
      </c>
      <c r="Q21" s="58">
        <f>F21-(I21+I22)</f>
        <v>241.24171428571427</v>
      </c>
      <c r="R21" s="58">
        <f>F21-(J21+J22)</f>
        <v>270.86919999999998</v>
      </c>
      <c r="S21" s="58">
        <f>Q21/0.85</f>
        <v>283.81378151260503</v>
      </c>
    </row>
    <row r="22" spans="1:19" s="24" customFormat="1" ht="13.5" customHeight="1">
      <c r="A22" s="20">
        <v>11</v>
      </c>
      <c r="B22" s="64"/>
      <c r="C22" s="21" t="s">
        <v>31</v>
      </c>
      <c r="D22" s="21">
        <v>10</v>
      </c>
      <c r="E22" s="22">
        <v>400</v>
      </c>
      <c r="F22" s="25">
        <f t="shared" si="0"/>
        <v>340</v>
      </c>
      <c r="G22" s="42">
        <f t="shared" si="5"/>
        <v>23.121387283236992</v>
      </c>
      <c r="H22" s="42">
        <f t="shared" si="6"/>
        <v>578.03468208092477</v>
      </c>
      <c r="I22" s="23">
        <f t="shared" si="1"/>
        <v>0</v>
      </c>
      <c r="J22" s="23">
        <f t="shared" si="7"/>
        <v>0</v>
      </c>
      <c r="K22" s="23">
        <v>0</v>
      </c>
      <c r="L22" s="23">
        <v>0</v>
      </c>
      <c r="M22" s="23">
        <v>0</v>
      </c>
      <c r="N22" s="23">
        <f t="shared" si="8"/>
        <v>0</v>
      </c>
      <c r="O22" s="23">
        <f t="shared" si="2"/>
        <v>0</v>
      </c>
      <c r="P22" s="23">
        <f t="shared" si="3"/>
        <v>0</v>
      </c>
      <c r="Q22" s="59"/>
      <c r="R22" s="59"/>
      <c r="S22" s="59"/>
    </row>
    <row r="23" spans="1:19" s="24" customFormat="1" ht="13.5" customHeight="1">
      <c r="A23" s="20">
        <v>12</v>
      </c>
      <c r="B23" s="63" t="s">
        <v>7</v>
      </c>
      <c r="C23" s="21" t="s">
        <v>30</v>
      </c>
      <c r="D23" s="21">
        <v>10</v>
      </c>
      <c r="E23" s="22">
        <v>400</v>
      </c>
      <c r="F23" s="25">
        <f t="shared" si="0"/>
        <v>340</v>
      </c>
      <c r="G23" s="42">
        <f t="shared" si="5"/>
        <v>23.121387283236992</v>
      </c>
      <c r="H23" s="42">
        <f t="shared" si="6"/>
        <v>578.03468208092477</v>
      </c>
      <c r="I23" s="23">
        <f t="shared" si="1"/>
        <v>76.515428571428572</v>
      </c>
      <c r="J23" s="23">
        <f t="shared" si="7"/>
        <v>53.5608</v>
      </c>
      <c r="K23" s="23">
        <v>104</v>
      </c>
      <c r="L23" s="23">
        <v>77</v>
      </c>
      <c r="M23" s="23">
        <v>77</v>
      </c>
      <c r="N23" s="23">
        <f t="shared" si="8"/>
        <v>86</v>
      </c>
      <c r="O23" s="23">
        <f t="shared" si="2"/>
        <v>3.44</v>
      </c>
      <c r="P23" s="23">
        <f t="shared" si="3"/>
        <v>0.14878000000000002</v>
      </c>
      <c r="Q23" s="58">
        <f>F23-(I23+I24)</f>
        <v>263.48457142857143</v>
      </c>
      <c r="R23" s="58">
        <f>F23-(J23+J24)</f>
        <v>286.43920000000003</v>
      </c>
      <c r="S23" s="58">
        <f>Q23/0.85</f>
        <v>309.98184873949583</v>
      </c>
    </row>
    <row r="24" spans="1:19" s="24" customFormat="1" ht="17.25" customHeight="1">
      <c r="A24" s="20">
        <v>13</v>
      </c>
      <c r="B24" s="64"/>
      <c r="C24" s="21" t="s">
        <v>31</v>
      </c>
      <c r="D24" s="21">
        <v>10</v>
      </c>
      <c r="E24" s="22">
        <v>400</v>
      </c>
      <c r="F24" s="25">
        <f t="shared" si="0"/>
        <v>340</v>
      </c>
      <c r="G24" s="42">
        <f t="shared" si="5"/>
        <v>23.121387283236992</v>
      </c>
      <c r="H24" s="42">
        <f t="shared" si="6"/>
        <v>578.03468208092477</v>
      </c>
      <c r="I24" s="23">
        <f t="shared" si="1"/>
        <v>0</v>
      </c>
      <c r="J24" s="23">
        <f t="shared" si="7"/>
        <v>0</v>
      </c>
      <c r="K24" s="23">
        <v>0</v>
      </c>
      <c r="L24" s="23">
        <v>0</v>
      </c>
      <c r="M24" s="23">
        <v>0</v>
      </c>
      <c r="N24" s="23">
        <f t="shared" si="8"/>
        <v>0</v>
      </c>
      <c r="O24" s="23">
        <f t="shared" si="2"/>
        <v>0</v>
      </c>
      <c r="P24" s="23">
        <f t="shared" si="3"/>
        <v>0</v>
      </c>
      <c r="Q24" s="59"/>
      <c r="R24" s="59"/>
      <c r="S24" s="59"/>
    </row>
    <row r="25" spans="1:19" s="24" customFormat="1" ht="13.5" customHeight="1">
      <c r="A25" s="20">
        <v>14</v>
      </c>
      <c r="B25" s="63" t="s">
        <v>8</v>
      </c>
      <c r="C25" s="21" t="s">
        <v>32</v>
      </c>
      <c r="D25" s="21">
        <v>10</v>
      </c>
      <c r="E25" s="22">
        <v>400</v>
      </c>
      <c r="F25" s="25">
        <f t="shared" si="0"/>
        <v>340</v>
      </c>
      <c r="G25" s="42">
        <f t="shared" si="5"/>
        <v>23.121387283236992</v>
      </c>
      <c r="H25" s="42">
        <f>G25*25</f>
        <v>578.03468208092477</v>
      </c>
      <c r="I25" s="23">
        <f t="shared" si="1"/>
        <v>0</v>
      </c>
      <c r="J25" s="23">
        <f t="shared" si="7"/>
        <v>0</v>
      </c>
      <c r="K25" s="23">
        <v>0</v>
      </c>
      <c r="L25" s="23">
        <v>0</v>
      </c>
      <c r="M25" s="23">
        <v>0</v>
      </c>
      <c r="N25" s="23">
        <f t="shared" si="8"/>
        <v>0</v>
      </c>
      <c r="O25" s="23">
        <f t="shared" si="2"/>
        <v>0</v>
      </c>
      <c r="P25" s="23">
        <f t="shared" si="3"/>
        <v>0</v>
      </c>
      <c r="Q25" s="58">
        <f>F25-(I25+I26)</f>
        <v>260.51885714285714</v>
      </c>
      <c r="R25" s="58">
        <f>F25-(J25+J26)</f>
        <v>284.36320000000001</v>
      </c>
      <c r="S25" s="58">
        <f>Q25/0.85</f>
        <v>306.49277310924373</v>
      </c>
    </row>
    <row r="26" spans="1:19" s="24" customFormat="1" ht="13.5" customHeight="1">
      <c r="A26" s="20">
        <v>15</v>
      </c>
      <c r="B26" s="64"/>
      <c r="C26" s="21" t="s">
        <v>33</v>
      </c>
      <c r="D26" s="21">
        <v>10</v>
      </c>
      <c r="E26" s="22">
        <v>400</v>
      </c>
      <c r="F26" s="25">
        <f t="shared" si="0"/>
        <v>340</v>
      </c>
      <c r="G26" s="42">
        <f t="shared" si="5"/>
        <v>23.121387283236992</v>
      </c>
      <c r="H26" s="42">
        <f t="shared" si="6"/>
        <v>578.03468208092477</v>
      </c>
      <c r="I26" s="23">
        <f t="shared" si="1"/>
        <v>79.481142857142856</v>
      </c>
      <c r="J26" s="23">
        <f t="shared" si="7"/>
        <v>55.636800000000001</v>
      </c>
      <c r="K26" s="23">
        <v>99</v>
      </c>
      <c r="L26" s="23">
        <v>83</v>
      </c>
      <c r="M26" s="23">
        <v>86</v>
      </c>
      <c r="N26" s="23">
        <f t="shared" si="8"/>
        <v>89.333333333333329</v>
      </c>
      <c r="O26" s="23">
        <f t="shared" si="2"/>
        <v>3.5733333333333333</v>
      </c>
      <c r="P26" s="23">
        <f t="shared" si="3"/>
        <v>0.15454666666666669</v>
      </c>
      <c r="Q26" s="59"/>
      <c r="R26" s="59"/>
      <c r="S26" s="59"/>
    </row>
    <row r="27" spans="1:19" s="24" customFormat="1" ht="13.5" customHeight="1">
      <c r="A27" s="20">
        <v>16</v>
      </c>
      <c r="B27" s="63" t="s">
        <v>9</v>
      </c>
      <c r="C27" s="21" t="s">
        <v>32</v>
      </c>
      <c r="D27" s="21">
        <v>10</v>
      </c>
      <c r="E27" s="22">
        <v>320</v>
      </c>
      <c r="F27" s="25">
        <f t="shared" si="0"/>
        <v>272</v>
      </c>
      <c r="G27" s="42">
        <f t="shared" si="5"/>
        <v>18.497109826589593</v>
      </c>
      <c r="H27" s="42">
        <f t="shared" si="6"/>
        <v>462.42774566473986</v>
      </c>
      <c r="I27" s="23">
        <f t="shared" si="1"/>
        <v>47.748000000000005</v>
      </c>
      <c r="J27" s="23">
        <f t="shared" si="7"/>
        <v>33.4236</v>
      </c>
      <c r="K27" s="23">
        <v>85</v>
      </c>
      <c r="L27" s="23">
        <v>31</v>
      </c>
      <c r="M27" s="23">
        <v>45</v>
      </c>
      <c r="N27" s="23">
        <f t="shared" si="8"/>
        <v>53.666666666666664</v>
      </c>
      <c r="O27" s="23">
        <f t="shared" si="2"/>
        <v>2.1466666666666665</v>
      </c>
      <c r="P27" s="23">
        <f t="shared" si="3"/>
        <v>0.11605416666666667</v>
      </c>
      <c r="Q27" s="58">
        <f>F27-(I27+I28)</f>
        <v>113.03771428571429</v>
      </c>
      <c r="R27" s="58">
        <f>F27-(J27+J28)</f>
        <v>160.72639999999998</v>
      </c>
      <c r="S27" s="58">
        <f>Q27/0.85</f>
        <v>132.9855462184874</v>
      </c>
    </row>
    <row r="28" spans="1:19" s="24" customFormat="1" ht="13.5" customHeight="1">
      <c r="A28" s="20">
        <v>17</v>
      </c>
      <c r="B28" s="64"/>
      <c r="C28" s="21" t="s">
        <v>33</v>
      </c>
      <c r="D28" s="21">
        <v>10</v>
      </c>
      <c r="E28" s="22">
        <v>400</v>
      </c>
      <c r="F28" s="25">
        <f t="shared" si="0"/>
        <v>340</v>
      </c>
      <c r="G28" s="42">
        <f t="shared" si="5"/>
        <v>23.121387283236992</v>
      </c>
      <c r="H28" s="42">
        <f t="shared" si="6"/>
        <v>578.03468208092477</v>
      </c>
      <c r="I28" s="23">
        <f t="shared" si="1"/>
        <v>111.21428571428571</v>
      </c>
      <c r="J28" s="23">
        <f t="shared" si="7"/>
        <v>77.850000000000009</v>
      </c>
      <c r="K28" s="23">
        <v>124</v>
      </c>
      <c r="L28" s="23">
        <v>122</v>
      </c>
      <c r="M28" s="23">
        <v>129</v>
      </c>
      <c r="N28" s="23">
        <f t="shared" si="8"/>
        <v>125</v>
      </c>
      <c r="O28" s="23">
        <f t="shared" si="2"/>
        <v>5</v>
      </c>
      <c r="P28" s="23">
        <f t="shared" si="3"/>
        <v>0.21625000000000003</v>
      </c>
      <c r="Q28" s="59"/>
      <c r="R28" s="59"/>
      <c r="S28" s="59"/>
    </row>
    <row r="29" spans="1:19" s="24" customFormat="1" ht="13.5" customHeight="1">
      <c r="A29" s="20">
        <v>18</v>
      </c>
      <c r="B29" s="63" t="s">
        <v>10</v>
      </c>
      <c r="C29" s="21" t="s">
        <v>32</v>
      </c>
      <c r="D29" s="21">
        <v>10</v>
      </c>
      <c r="E29" s="22">
        <v>250</v>
      </c>
      <c r="F29" s="25">
        <f t="shared" si="0"/>
        <v>212.5</v>
      </c>
      <c r="G29" s="42">
        <f t="shared" si="5"/>
        <v>14.450867052023121</v>
      </c>
      <c r="H29" s="42">
        <f t="shared" si="6"/>
        <v>361.27167630057801</v>
      </c>
      <c r="I29" s="23">
        <f t="shared" si="1"/>
        <v>30.843428571428571</v>
      </c>
      <c r="J29" s="23">
        <f t="shared" si="7"/>
        <v>21.590399999999999</v>
      </c>
      <c r="K29" s="23">
        <v>36</v>
      </c>
      <c r="L29" s="23">
        <v>41</v>
      </c>
      <c r="M29" s="23">
        <v>27</v>
      </c>
      <c r="N29" s="23">
        <f t="shared" si="8"/>
        <v>34.666666666666664</v>
      </c>
      <c r="O29" s="23">
        <f t="shared" si="2"/>
        <v>1.3866666666666665</v>
      </c>
      <c r="P29" s="23">
        <f t="shared" si="3"/>
        <v>9.5957333333333325E-2</v>
      </c>
      <c r="Q29" s="58">
        <f>F29-(I29+I30)</f>
        <v>181.65657142857143</v>
      </c>
      <c r="R29" s="58">
        <f>F29-(J29+J30)</f>
        <v>190.90960000000001</v>
      </c>
      <c r="S29" s="58">
        <f>Q29/0.85</f>
        <v>213.71361344537814</v>
      </c>
    </row>
    <row r="30" spans="1:19" s="24" customFormat="1" ht="13.5" customHeight="1">
      <c r="A30" s="20">
        <v>19</v>
      </c>
      <c r="B30" s="64"/>
      <c r="C30" s="21" t="s">
        <v>33</v>
      </c>
      <c r="D30" s="21">
        <v>10</v>
      </c>
      <c r="E30" s="22">
        <v>250</v>
      </c>
      <c r="F30" s="25">
        <f t="shared" si="0"/>
        <v>212.5</v>
      </c>
      <c r="G30" s="42">
        <f t="shared" si="5"/>
        <v>14.450867052023121</v>
      </c>
      <c r="H30" s="42">
        <f t="shared" si="6"/>
        <v>361.27167630057801</v>
      </c>
      <c r="I30" s="23">
        <f t="shared" si="1"/>
        <v>0</v>
      </c>
      <c r="J30" s="23">
        <f t="shared" si="7"/>
        <v>0</v>
      </c>
      <c r="K30" s="23">
        <v>0</v>
      </c>
      <c r="L30" s="23">
        <v>0</v>
      </c>
      <c r="M30" s="23">
        <v>0</v>
      </c>
      <c r="N30" s="23">
        <f t="shared" si="8"/>
        <v>0</v>
      </c>
      <c r="O30" s="23">
        <f t="shared" si="2"/>
        <v>0</v>
      </c>
      <c r="P30" s="23">
        <f t="shared" si="3"/>
        <v>0</v>
      </c>
      <c r="Q30" s="59"/>
      <c r="R30" s="59"/>
      <c r="S30" s="59"/>
    </row>
    <row r="31" spans="1:19" s="24" customFormat="1" ht="13.5" customHeight="1">
      <c r="A31" s="20">
        <v>20</v>
      </c>
      <c r="B31" s="21" t="s">
        <v>11</v>
      </c>
      <c r="C31" s="21" t="s">
        <v>29</v>
      </c>
      <c r="D31" s="21">
        <v>10</v>
      </c>
      <c r="E31" s="22">
        <v>250</v>
      </c>
      <c r="F31" s="25">
        <f t="shared" si="0"/>
        <v>212.5</v>
      </c>
      <c r="G31" s="42">
        <f t="shared" si="5"/>
        <v>14.450867052023121</v>
      </c>
      <c r="H31" s="42">
        <f t="shared" si="6"/>
        <v>361.27167630057801</v>
      </c>
      <c r="I31" s="23">
        <f t="shared" si="1"/>
        <v>5.338285714285715</v>
      </c>
      <c r="J31" s="23">
        <f t="shared" si="7"/>
        <v>3.7368000000000001</v>
      </c>
      <c r="K31" s="23">
        <v>6</v>
      </c>
      <c r="L31" s="23">
        <v>6</v>
      </c>
      <c r="M31" s="23">
        <v>6</v>
      </c>
      <c r="N31" s="23">
        <f t="shared" si="8"/>
        <v>6</v>
      </c>
      <c r="O31" s="23">
        <f t="shared" si="2"/>
        <v>0.24</v>
      </c>
      <c r="P31" s="23">
        <f t="shared" si="3"/>
        <v>1.6608000000000001E-2</v>
      </c>
      <c r="Q31" s="3">
        <f>F31-I31</f>
        <v>207.16171428571428</v>
      </c>
      <c r="R31" s="3">
        <f t="shared" si="9"/>
        <v>208.76320000000001</v>
      </c>
      <c r="S31" s="3">
        <f>Q31/0.85</f>
        <v>243.71966386554621</v>
      </c>
    </row>
    <row r="32" spans="1:19" s="24" customFormat="1" ht="13.5" customHeight="1">
      <c r="A32" s="20">
        <v>21</v>
      </c>
      <c r="B32" s="21" t="s">
        <v>12</v>
      </c>
      <c r="C32" s="21" t="s">
        <v>29</v>
      </c>
      <c r="D32" s="21">
        <v>10</v>
      </c>
      <c r="E32" s="22">
        <v>250</v>
      </c>
      <c r="F32" s="25">
        <f t="shared" si="0"/>
        <v>212.5</v>
      </c>
      <c r="G32" s="42">
        <f t="shared" si="5"/>
        <v>14.450867052023121</v>
      </c>
      <c r="H32" s="42">
        <f t="shared" si="6"/>
        <v>361.27167630057801</v>
      </c>
      <c r="I32" s="23">
        <f t="shared" si="1"/>
        <v>8.8971428571428586</v>
      </c>
      <c r="J32" s="23">
        <f t="shared" si="7"/>
        <v>6.2279999999999998</v>
      </c>
      <c r="K32" s="23">
        <v>14</v>
      </c>
      <c r="L32" s="23">
        <v>4</v>
      </c>
      <c r="M32" s="23">
        <v>12</v>
      </c>
      <c r="N32" s="23">
        <f t="shared" si="8"/>
        <v>10</v>
      </c>
      <c r="O32" s="23">
        <f t="shared" si="2"/>
        <v>0.4</v>
      </c>
      <c r="P32" s="23">
        <f t="shared" si="3"/>
        <v>2.7680000000000003E-2</v>
      </c>
      <c r="Q32" s="3">
        <f>F32-I32</f>
        <v>203.60285714285715</v>
      </c>
      <c r="R32" s="3">
        <f t="shared" si="9"/>
        <v>206.27199999999999</v>
      </c>
      <c r="S32" s="3">
        <f>Q32/0.85</f>
        <v>239.53277310924372</v>
      </c>
    </row>
    <row r="33" spans="1:19" s="24" customFormat="1" ht="13.5" customHeight="1">
      <c r="A33" s="20">
        <v>22</v>
      </c>
      <c r="B33" s="21" t="s">
        <v>13</v>
      </c>
      <c r="C33" s="21" t="s">
        <v>29</v>
      </c>
      <c r="D33" s="21">
        <v>10</v>
      </c>
      <c r="E33" s="22">
        <v>250</v>
      </c>
      <c r="F33" s="25">
        <f t="shared" si="0"/>
        <v>212.5</v>
      </c>
      <c r="G33" s="42">
        <f t="shared" si="5"/>
        <v>14.450867052023121</v>
      </c>
      <c r="H33" s="42">
        <f t="shared" si="6"/>
        <v>361.27167630057801</v>
      </c>
      <c r="I33" s="23">
        <f t="shared" si="1"/>
        <v>18.980571428571427</v>
      </c>
      <c r="J33" s="23">
        <f t="shared" si="7"/>
        <v>13.2864</v>
      </c>
      <c r="K33" s="23">
        <v>15</v>
      </c>
      <c r="L33" s="23">
        <v>30</v>
      </c>
      <c r="M33" s="23">
        <v>19</v>
      </c>
      <c r="N33" s="23">
        <f t="shared" si="8"/>
        <v>21.333333333333332</v>
      </c>
      <c r="O33" s="23">
        <f t="shared" si="2"/>
        <v>0.85333333333333328</v>
      </c>
      <c r="P33" s="23">
        <f t="shared" si="3"/>
        <v>5.9050666666666668E-2</v>
      </c>
      <c r="Q33" s="3">
        <f>F33-I33</f>
        <v>193.51942857142856</v>
      </c>
      <c r="R33" s="3">
        <f t="shared" si="9"/>
        <v>199.21359999999999</v>
      </c>
      <c r="S33" s="3">
        <f>Q33/0.85</f>
        <v>227.66991596638655</v>
      </c>
    </row>
    <row r="34" spans="1:19" s="24" customFormat="1" ht="13.5" customHeight="1">
      <c r="A34" s="20">
        <v>23</v>
      </c>
      <c r="B34" s="21" t="s">
        <v>14</v>
      </c>
      <c r="C34" s="21" t="s">
        <v>29</v>
      </c>
      <c r="D34" s="21">
        <v>10</v>
      </c>
      <c r="E34" s="22">
        <v>250</v>
      </c>
      <c r="F34" s="25">
        <f t="shared" si="0"/>
        <v>212.5</v>
      </c>
      <c r="G34" s="42">
        <f t="shared" si="5"/>
        <v>14.450867052023121</v>
      </c>
      <c r="H34" s="42">
        <f t="shared" si="6"/>
        <v>361.27167630057801</v>
      </c>
      <c r="I34" s="23">
        <f t="shared" si="1"/>
        <v>22.835999999999999</v>
      </c>
      <c r="J34" s="23">
        <f t="shared" si="7"/>
        <v>15.985200000000001</v>
      </c>
      <c r="K34" s="23">
        <v>23</v>
      </c>
      <c r="L34" s="23">
        <v>29</v>
      </c>
      <c r="M34" s="23">
        <v>25</v>
      </c>
      <c r="N34" s="23">
        <f t="shared" si="8"/>
        <v>25.666666666666668</v>
      </c>
      <c r="O34" s="23">
        <f t="shared" si="2"/>
        <v>1.0266666666666666</v>
      </c>
      <c r="P34" s="23">
        <f t="shared" si="3"/>
        <v>7.1045333333333335E-2</v>
      </c>
      <c r="Q34" s="3">
        <f>F34-I34</f>
        <v>189.66399999999999</v>
      </c>
      <c r="R34" s="3">
        <f t="shared" si="9"/>
        <v>196.51480000000001</v>
      </c>
      <c r="S34" s="3">
        <f>Q34/0.85</f>
        <v>223.13411764705882</v>
      </c>
    </row>
    <row r="35" spans="1:19" s="24" customFormat="1" ht="13.5" customHeight="1">
      <c r="A35" s="20">
        <v>24</v>
      </c>
      <c r="B35" s="21" t="s">
        <v>15</v>
      </c>
      <c r="C35" s="21" t="s">
        <v>29</v>
      </c>
      <c r="D35" s="21">
        <v>10</v>
      </c>
      <c r="E35" s="22">
        <v>250</v>
      </c>
      <c r="F35" s="25">
        <f t="shared" si="0"/>
        <v>212.5</v>
      </c>
      <c r="G35" s="42">
        <f t="shared" si="5"/>
        <v>14.450867052023121</v>
      </c>
      <c r="H35" s="42">
        <f t="shared" si="6"/>
        <v>361.27167630057801</v>
      </c>
      <c r="I35" s="23">
        <f t="shared" si="1"/>
        <v>6.5245714285714289</v>
      </c>
      <c r="J35" s="23">
        <f t="shared" si="7"/>
        <v>4.5671999999999997</v>
      </c>
      <c r="K35" s="23">
        <v>9</v>
      </c>
      <c r="L35" s="23">
        <v>4</v>
      </c>
      <c r="M35" s="23">
        <v>9</v>
      </c>
      <c r="N35" s="23">
        <f t="shared" si="8"/>
        <v>7.333333333333333</v>
      </c>
      <c r="O35" s="23">
        <f t="shared" si="2"/>
        <v>0.29333333333333333</v>
      </c>
      <c r="P35" s="23">
        <f t="shared" si="3"/>
        <v>2.0298666666666666E-2</v>
      </c>
      <c r="Q35" s="3">
        <f>F35-I35</f>
        <v>205.97542857142858</v>
      </c>
      <c r="R35" s="3">
        <f t="shared" si="9"/>
        <v>207.93279999999999</v>
      </c>
      <c r="S35" s="3">
        <f>Q35/0.85</f>
        <v>242.32403361344541</v>
      </c>
    </row>
    <row r="36" spans="1:19" s="27" customFormat="1" ht="12" customHeight="1">
      <c r="A36" s="26"/>
      <c r="B36" s="77" t="s">
        <v>52</v>
      </c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9"/>
    </row>
    <row r="37" spans="1:19" s="24" customFormat="1" ht="13.5" customHeight="1">
      <c r="A37" s="20">
        <v>25</v>
      </c>
      <c r="B37" s="21" t="s">
        <v>16</v>
      </c>
      <c r="C37" s="21" t="s">
        <v>29</v>
      </c>
      <c r="D37" s="21">
        <v>6</v>
      </c>
      <c r="E37" s="22">
        <v>400</v>
      </c>
      <c r="F37" s="25">
        <f t="shared" ref="F37:F49" si="10">E37*0.85</f>
        <v>340</v>
      </c>
      <c r="G37" s="42">
        <f t="shared" si="5"/>
        <v>38.53564547206166</v>
      </c>
      <c r="H37" s="42">
        <f>G37*15</f>
        <v>578.03468208092488</v>
      </c>
      <c r="I37" s="23">
        <f t="shared" ref="I37:I49" si="11">1.73*D37*0.9*O37/0.7</f>
        <v>32.919428571428568</v>
      </c>
      <c r="J37" s="23">
        <f>1.73*0.4*0.9*N37</f>
        <v>23.043600000000001</v>
      </c>
      <c r="K37" s="23">
        <v>38</v>
      </c>
      <c r="L37" s="23">
        <v>29</v>
      </c>
      <c r="M37" s="23">
        <v>44</v>
      </c>
      <c r="N37" s="23">
        <f>(M37+K37+L37)/3</f>
        <v>37</v>
      </c>
      <c r="O37" s="23">
        <f>(K37+L37+M37)/3/15</f>
        <v>2.4666666666666668</v>
      </c>
      <c r="P37" s="23">
        <f t="shared" ref="P37:P49" si="12">O37/G37</f>
        <v>6.4009999999999997E-2</v>
      </c>
      <c r="Q37" s="3">
        <f>F37-I37</f>
        <v>307.08057142857143</v>
      </c>
      <c r="R37" s="3">
        <f>F37-J37</f>
        <v>316.95639999999997</v>
      </c>
      <c r="S37" s="3">
        <f>Q37/0.85</f>
        <v>361.27126050420168</v>
      </c>
    </row>
    <row r="38" spans="1:19" s="24" customFormat="1" ht="13.5" customHeight="1">
      <c r="A38" s="20">
        <v>26</v>
      </c>
      <c r="B38" s="28" t="s">
        <v>17</v>
      </c>
      <c r="C38" s="21" t="s">
        <v>32</v>
      </c>
      <c r="D38" s="21">
        <v>6</v>
      </c>
      <c r="E38" s="22">
        <v>400</v>
      </c>
      <c r="F38" s="25">
        <f t="shared" si="10"/>
        <v>340</v>
      </c>
      <c r="G38" s="42">
        <f t="shared" si="5"/>
        <v>38.53564547206166</v>
      </c>
      <c r="H38" s="42">
        <f t="shared" ref="H38:H49" si="13">G38*15</f>
        <v>578.03468208092488</v>
      </c>
      <c r="I38" s="23">
        <f t="shared" si="11"/>
        <v>73.549714285714273</v>
      </c>
      <c r="J38" s="23">
        <f t="shared" ref="J38:J49" si="14">1.73*0.4*0.9*N38</f>
        <v>51.484800000000007</v>
      </c>
      <c r="K38" s="23">
        <v>75</v>
      </c>
      <c r="L38" s="23">
        <v>86</v>
      </c>
      <c r="M38" s="23">
        <v>87</v>
      </c>
      <c r="N38" s="23">
        <f t="shared" ref="N38:N49" si="15">(M38+K38+L38)/3</f>
        <v>82.666666666666671</v>
      </c>
      <c r="O38" s="23">
        <f t="shared" ref="O38:O49" si="16">(K38+L38+M38)/3/15</f>
        <v>5.5111111111111111</v>
      </c>
      <c r="P38" s="23">
        <f t="shared" si="12"/>
        <v>0.14301333333333333</v>
      </c>
      <c r="Q38" s="53">
        <f>F38-(I38+I39)</f>
        <v>245.39371428571428</v>
      </c>
      <c r="R38" s="58">
        <f>F38-(J38+J39)</f>
        <v>273.7756</v>
      </c>
      <c r="S38" s="53">
        <f>Q38/0.85</f>
        <v>288.69848739495797</v>
      </c>
    </row>
    <row r="39" spans="1:19" s="24" customFormat="1" ht="13.5" customHeight="1">
      <c r="A39" s="20">
        <v>27</v>
      </c>
      <c r="B39" s="29"/>
      <c r="C39" s="21" t="s">
        <v>33</v>
      </c>
      <c r="D39" s="21">
        <v>6</v>
      </c>
      <c r="E39" s="22">
        <v>400</v>
      </c>
      <c r="F39" s="25">
        <f t="shared" si="10"/>
        <v>340</v>
      </c>
      <c r="G39" s="42">
        <f>E39/(1.73*D39)</f>
        <v>38.53564547206166</v>
      </c>
      <c r="H39" s="42">
        <f t="shared" si="13"/>
        <v>578.03468208092488</v>
      </c>
      <c r="I39" s="23">
        <f t="shared" si="11"/>
        <v>21.056571428571431</v>
      </c>
      <c r="J39" s="23">
        <f t="shared" si="14"/>
        <v>14.739600000000001</v>
      </c>
      <c r="K39" s="23">
        <v>27</v>
      </c>
      <c r="L39" s="23">
        <v>20</v>
      </c>
      <c r="M39" s="23">
        <v>24</v>
      </c>
      <c r="N39" s="23">
        <f t="shared" si="15"/>
        <v>23.666666666666668</v>
      </c>
      <c r="O39" s="23">
        <f t="shared" si="16"/>
        <v>1.5777777777777779</v>
      </c>
      <c r="P39" s="23">
        <f t="shared" si="12"/>
        <v>4.0943333333333332E-2</v>
      </c>
      <c r="Q39" s="54"/>
      <c r="R39" s="59"/>
      <c r="S39" s="54"/>
    </row>
    <row r="40" spans="1:19" s="24" customFormat="1" ht="13.5" customHeight="1">
      <c r="A40" s="20">
        <v>28</v>
      </c>
      <c r="B40" s="28" t="s">
        <v>18</v>
      </c>
      <c r="C40" s="21" t="s">
        <v>32</v>
      </c>
      <c r="D40" s="21">
        <v>6</v>
      </c>
      <c r="E40" s="22">
        <v>630</v>
      </c>
      <c r="F40" s="25">
        <f t="shared" si="10"/>
        <v>535.5</v>
      </c>
      <c r="G40" s="42">
        <v>60.6</v>
      </c>
      <c r="H40" s="42">
        <f t="shared" si="13"/>
        <v>909</v>
      </c>
      <c r="I40" s="23">
        <f t="shared" si="11"/>
        <v>68.804571428571421</v>
      </c>
      <c r="J40" s="23">
        <f t="shared" si="14"/>
        <v>48.163199999999996</v>
      </c>
      <c r="K40" s="23">
        <v>56</v>
      </c>
      <c r="L40" s="23">
        <v>110</v>
      </c>
      <c r="M40" s="23">
        <v>66</v>
      </c>
      <c r="N40" s="23">
        <f t="shared" si="15"/>
        <v>77.333333333333329</v>
      </c>
      <c r="O40" s="23">
        <f t="shared" si="16"/>
        <v>5.155555555555555</v>
      </c>
      <c r="P40" s="23">
        <f t="shared" si="12"/>
        <v>8.507517418408507E-2</v>
      </c>
      <c r="Q40" s="53">
        <f>F40-(I40+I41)</f>
        <v>416.27828571428574</v>
      </c>
      <c r="R40" s="61">
        <f>F40-(J40+J41)</f>
        <v>452.04480000000001</v>
      </c>
      <c r="S40" s="53">
        <f>Q40/0.85</f>
        <v>489.73915966386562</v>
      </c>
    </row>
    <row r="41" spans="1:19" s="24" customFormat="1" ht="13.5" customHeight="1">
      <c r="A41" s="20">
        <v>29</v>
      </c>
      <c r="B41" s="29"/>
      <c r="C41" s="21" t="s">
        <v>33</v>
      </c>
      <c r="D41" s="21">
        <v>6</v>
      </c>
      <c r="E41" s="22">
        <v>630</v>
      </c>
      <c r="F41" s="25">
        <f t="shared" si="10"/>
        <v>535.5</v>
      </c>
      <c r="G41" s="42">
        <v>60.6</v>
      </c>
      <c r="H41" s="42">
        <f t="shared" si="13"/>
        <v>909</v>
      </c>
      <c r="I41" s="23">
        <f t="shared" si="11"/>
        <v>50.417142857142849</v>
      </c>
      <c r="J41" s="23">
        <f t="shared" si="14"/>
        <v>35.292000000000002</v>
      </c>
      <c r="K41" s="23">
        <v>47</v>
      </c>
      <c r="L41" s="23">
        <v>74</v>
      </c>
      <c r="M41" s="23">
        <v>49</v>
      </c>
      <c r="N41" s="23">
        <f t="shared" si="15"/>
        <v>56.666666666666664</v>
      </c>
      <c r="O41" s="23">
        <f t="shared" si="16"/>
        <v>3.7777777777777777</v>
      </c>
      <c r="P41" s="23">
        <f t="shared" si="12"/>
        <v>6.2339567290062334E-2</v>
      </c>
      <c r="Q41" s="54"/>
      <c r="R41" s="62"/>
      <c r="S41" s="54"/>
    </row>
    <row r="42" spans="1:19" s="24" customFormat="1" ht="13.5" customHeight="1">
      <c r="A42" s="20">
        <v>30</v>
      </c>
      <c r="B42" s="28" t="s">
        <v>19</v>
      </c>
      <c r="C42" s="21" t="s">
        <v>32</v>
      </c>
      <c r="D42" s="21">
        <v>6</v>
      </c>
      <c r="E42" s="22">
        <v>400</v>
      </c>
      <c r="F42" s="25">
        <f t="shared" si="10"/>
        <v>340</v>
      </c>
      <c r="G42" s="42">
        <f t="shared" si="5"/>
        <v>38.53564547206166</v>
      </c>
      <c r="H42" s="42">
        <f t="shared" si="13"/>
        <v>578.03468208092488</v>
      </c>
      <c r="I42" s="23">
        <f t="shared" si="11"/>
        <v>0</v>
      </c>
      <c r="J42" s="23">
        <f t="shared" si="14"/>
        <v>0</v>
      </c>
      <c r="K42" s="23">
        <v>0</v>
      </c>
      <c r="L42" s="23">
        <v>0</v>
      </c>
      <c r="M42" s="23">
        <v>0</v>
      </c>
      <c r="N42" s="23">
        <f t="shared" si="15"/>
        <v>0</v>
      </c>
      <c r="O42" s="23">
        <f t="shared" si="16"/>
        <v>0</v>
      </c>
      <c r="P42" s="23">
        <f t="shared" si="12"/>
        <v>0</v>
      </c>
      <c r="Q42" s="58">
        <f>F43-(I42+I43)</f>
        <v>212.5</v>
      </c>
      <c r="R42" s="58">
        <f>F43-(J42+J43)</f>
        <v>212.5</v>
      </c>
      <c r="S42" s="58">
        <f>Q42/0.85</f>
        <v>250</v>
      </c>
    </row>
    <row r="43" spans="1:19" s="24" customFormat="1" ht="13.5" customHeight="1">
      <c r="A43" s="20">
        <v>31</v>
      </c>
      <c r="B43" s="29"/>
      <c r="C43" s="21" t="s">
        <v>33</v>
      </c>
      <c r="D43" s="21">
        <v>6</v>
      </c>
      <c r="E43" s="22">
        <v>250</v>
      </c>
      <c r="F43" s="25">
        <f t="shared" si="10"/>
        <v>212.5</v>
      </c>
      <c r="G43" s="42">
        <f t="shared" si="5"/>
        <v>24.084778420038539</v>
      </c>
      <c r="H43" s="42">
        <f t="shared" si="13"/>
        <v>361.27167630057806</v>
      </c>
      <c r="I43" s="23">
        <f t="shared" si="11"/>
        <v>0</v>
      </c>
      <c r="J43" s="23">
        <f t="shared" si="14"/>
        <v>0</v>
      </c>
      <c r="K43" s="23">
        <v>0</v>
      </c>
      <c r="L43" s="23">
        <v>0</v>
      </c>
      <c r="M43" s="23">
        <v>0</v>
      </c>
      <c r="N43" s="23">
        <f t="shared" si="15"/>
        <v>0</v>
      </c>
      <c r="O43" s="23">
        <f t="shared" si="16"/>
        <v>0</v>
      </c>
      <c r="P43" s="23">
        <f t="shared" si="12"/>
        <v>0</v>
      </c>
      <c r="Q43" s="59"/>
      <c r="R43" s="59"/>
      <c r="S43" s="59"/>
    </row>
    <row r="44" spans="1:19" s="24" customFormat="1" ht="13.5" customHeight="1">
      <c r="A44" s="20">
        <v>32</v>
      </c>
      <c r="B44" s="28" t="s">
        <v>20</v>
      </c>
      <c r="C44" s="21" t="s">
        <v>32</v>
      </c>
      <c r="D44" s="21">
        <v>6</v>
      </c>
      <c r="E44" s="22">
        <v>250</v>
      </c>
      <c r="F44" s="25">
        <f t="shared" si="10"/>
        <v>212.5</v>
      </c>
      <c r="G44" s="42">
        <f t="shared" si="5"/>
        <v>24.084778420038539</v>
      </c>
      <c r="H44" s="42">
        <f t="shared" si="13"/>
        <v>361.27167630057806</v>
      </c>
      <c r="I44" s="23">
        <f t="shared" si="11"/>
        <v>56.941714285714284</v>
      </c>
      <c r="J44" s="23">
        <f t="shared" si="14"/>
        <v>39.859200000000001</v>
      </c>
      <c r="K44" s="23">
        <v>50</v>
      </c>
      <c r="L44" s="23">
        <v>70</v>
      </c>
      <c r="M44" s="23">
        <v>72</v>
      </c>
      <c r="N44" s="23">
        <f t="shared" si="15"/>
        <v>64</v>
      </c>
      <c r="O44" s="23">
        <f t="shared" si="16"/>
        <v>4.2666666666666666</v>
      </c>
      <c r="P44" s="23">
        <f t="shared" si="12"/>
        <v>0.17715199999999998</v>
      </c>
      <c r="Q44" s="58">
        <f>F44-(I44+I45)</f>
        <v>155.55828571428572</v>
      </c>
      <c r="R44" s="58">
        <f>F44-(J44+J45)</f>
        <v>172.64080000000001</v>
      </c>
      <c r="S44" s="58">
        <f>Q44/0.85</f>
        <v>183.00974789915966</v>
      </c>
    </row>
    <row r="45" spans="1:19" s="24" customFormat="1" ht="13.5" customHeight="1">
      <c r="A45" s="20">
        <v>33</v>
      </c>
      <c r="B45" s="29"/>
      <c r="C45" s="21" t="s">
        <v>33</v>
      </c>
      <c r="D45" s="21">
        <v>6</v>
      </c>
      <c r="E45" s="22">
        <v>250</v>
      </c>
      <c r="F45" s="25">
        <f t="shared" si="10"/>
        <v>212.5</v>
      </c>
      <c r="G45" s="42">
        <f t="shared" si="5"/>
        <v>24.084778420038539</v>
      </c>
      <c r="H45" s="42">
        <f t="shared" si="13"/>
        <v>361.27167630057806</v>
      </c>
      <c r="I45" s="23">
        <f t="shared" si="11"/>
        <v>0</v>
      </c>
      <c r="J45" s="23">
        <f t="shared" si="14"/>
        <v>0</v>
      </c>
      <c r="K45" s="23">
        <v>0</v>
      </c>
      <c r="L45" s="23">
        <v>0</v>
      </c>
      <c r="M45" s="23">
        <v>0</v>
      </c>
      <c r="N45" s="23">
        <f t="shared" si="15"/>
        <v>0</v>
      </c>
      <c r="O45" s="23">
        <f t="shared" si="16"/>
        <v>0</v>
      </c>
      <c r="P45" s="23">
        <f t="shared" si="12"/>
        <v>0</v>
      </c>
      <c r="Q45" s="59"/>
      <c r="R45" s="59"/>
      <c r="S45" s="59"/>
    </row>
    <row r="46" spans="1:19" s="24" customFormat="1" ht="13.5" customHeight="1">
      <c r="A46" s="20">
        <v>34</v>
      </c>
      <c r="B46" s="21" t="s">
        <v>21</v>
      </c>
      <c r="C46" s="21" t="s">
        <v>29</v>
      </c>
      <c r="D46" s="21">
        <v>6</v>
      </c>
      <c r="E46" s="22">
        <v>630</v>
      </c>
      <c r="F46" s="25">
        <f t="shared" si="10"/>
        <v>535.5</v>
      </c>
      <c r="G46" s="42">
        <v>60.6</v>
      </c>
      <c r="H46" s="42">
        <f t="shared" si="13"/>
        <v>909</v>
      </c>
      <c r="I46" s="23">
        <f t="shared" si="11"/>
        <v>116.25599999999999</v>
      </c>
      <c r="J46" s="23">
        <f t="shared" si="14"/>
        <v>81.379199999999997</v>
      </c>
      <c r="K46" s="23">
        <v>120</v>
      </c>
      <c r="L46" s="23">
        <v>137</v>
      </c>
      <c r="M46" s="23">
        <v>135</v>
      </c>
      <c r="N46" s="23">
        <f t="shared" si="15"/>
        <v>130.66666666666666</v>
      </c>
      <c r="O46" s="23">
        <f t="shared" si="16"/>
        <v>8.7111111111111104</v>
      </c>
      <c r="P46" s="23">
        <f t="shared" si="12"/>
        <v>0.14374770810414372</v>
      </c>
      <c r="Q46" s="3">
        <f>F46-I46</f>
        <v>419.24400000000003</v>
      </c>
      <c r="R46" s="3">
        <f>F46-J46</f>
        <v>454.12080000000003</v>
      </c>
      <c r="S46" s="3">
        <f>Q46/0.85</f>
        <v>493.22823529411767</v>
      </c>
    </row>
    <row r="47" spans="1:19" s="24" customFormat="1" ht="13.5" customHeight="1">
      <c r="A47" s="20">
        <v>35</v>
      </c>
      <c r="B47" s="28" t="s">
        <v>22</v>
      </c>
      <c r="C47" s="21" t="s">
        <v>32</v>
      </c>
      <c r="D47" s="21">
        <v>6</v>
      </c>
      <c r="E47" s="22">
        <v>630</v>
      </c>
      <c r="F47" s="25">
        <f t="shared" si="10"/>
        <v>535.5</v>
      </c>
      <c r="G47" s="42">
        <v>60.6</v>
      </c>
      <c r="H47" s="42">
        <f t="shared" si="13"/>
        <v>909</v>
      </c>
      <c r="I47" s="23">
        <f t="shared" si="11"/>
        <v>0</v>
      </c>
      <c r="J47" s="23">
        <f t="shared" si="14"/>
        <v>0</v>
      </c>
      <c r="K47" s="23">
        <v>0</v>
      </c>
      <c r="L47" s="23">
        <v>0</v>
      </c>
      <c r="M47" s="23">
        <v>0</v>
      </c>
      <c r="N47" s="23">
        <f t="shared" si="15"/>
        <v>0</v>
      </c>
      <c r="O47" s="23">
        <f t="shared" si="16"/>
        <v>0</v>
      </c>
      <c r="P47" s="23">
        <f t="shared" si="12"/>
        <v>0</v>
      </c>
      <c r="Q47" s="58">
        <f>F47-(I47+I48)</f>
        <v>515.33314285714289</v>
      </c>
      <c r="R47" s="58">
        <f>F47-(J47+J48)</f>
        <v>521.38319999999999</v>
      </c>
      <c r="S47" s="58">
        <f>Q47/0.85</f>
        <v>606.27428571428572</v>
      </c>
    </row>
    <row r="48" spans="1:19" s="24" customFormat="1" ht="13.5" customHeight="1">
      <c r="A48" s="20">
        <v>36</v>
      </c>
      <c r="B48" s="29"/>
      <c r="C48" s="21" t="s">
        <v>33</v>
      </c>
      <c r="D48" s="21">
        <v>6</v>
      </c>
      <c r="E48" s="22">
        <v>630</v>
      </c>
      <c r="F48" s="25">
        <f t="shared" si="10"/>
        <v>535.5</v>
      </c>
      <c r="G48" s="42">
        <v>60.6</v>
      </c>
      <c r="H48" s="42">
        <f t="shared" si="13"/>
        <v>909</v>
      </c>
      <c r="I48" s="23">
        <f t="shared" si="11"/>
        <v>20.166857142857143</v>
      </c>
      <c r="J48" s="23">
        <f t="shared" si="14"/>
        <v>14.116800000000001</v>
      </c>
      <c r="K48" s="23">
        <v>30</v>
      </c>
      <c r="L48" s="23">
        <v>22</v>
      </c>
      <c r="M48" s="23">
        <v>16</v>
      </c>
      <c r="N48" s="23">
        <f t="shared" si="15"/>
        <v>22.666666666666668</v>
      </c>
      <c r="O48" s="23">
        <f t="shared" si="16"/>
        <v>1.5111111111111113</v>
      </c>
      <c r="P48" s="23">
        <f t="shared" si="12"/>
        <v>2.4935826916024938E-2</v>
      </c>
      <c r="Q48" s="59"/>
      <c r="R48" s="59"/>
      <c r="S48" s="59"/>
    </row>
    <row r="49" spans="1:19" s="24" customFormat="1" ht="13.5" customHeight="1">
      <c r="A49" s="20">
        <v>37</v>
      </c>
      <c r="B49" s="21" t="s">
        <v>23</v>
      </c>
      <c r="C49" s="21" t="s">
        <v>29</v>
      </c>
      <c r="D49" s="21">
        <v>6</v>
      </c>
      <c r="E49" s="22">
        <v>250</v>
      </c>
      <c r="F49" s="25">
        <f t="shared" si="10"/>
        <v>212.5</v>
      </c>
      <c r="G49" s="42">
        <f t="shared" si="5"/>
        <v>24.084778420038539</v>
      </c>
      <c r="H49" s="42">
        <f t="shared" si="13"/>
        <v>361.27167630057806</v>
      </c>
      <c r="I49" s="23">
        <f t="shared" si="11"/>
        <v>0</v>
      </c>
      <c r="J49" s="23">
        <f t="shared" si="14"/>
        <v>0</v>
      </c>
      <c r="K49" s="23">
        <v>0</v>
      </c>
      <c r="L49" s="23">
        <v>0</v>
      </c>
      <c r="M49" s="23">
        <v>0</v>
      </c>
      <c r="N49" s="23">
        <f t="shared" si="15"/>
        <v>0</v>
      </c>
      <c r="O49" s="23">
        <f t="shared" si="16"/>
        <v>0</v>
      </c>
      <c r="P49" s="23">
        <f t="shared" si="12"/>
        <v>0</v>
      </c>
      <c r="Q49" s="3">
        <f>F49-I49</f>
        <v>212.5</v>
      </c>
      <c r="R49" s="3">
        <f>F49-J49</f>
        <v>212.5</v>
      </c>
      <c r="S49" s="3">
        <f>Q49/0.85</f>
        <v>250</v>
      </c>
    </row>
    <row r="50" spans="1:19" s="27" customFormat="1" ht="14">
      <c r="A50" s="26"/>
      <c r="B50" s="77" t="s">
        <v>53</v>
      </c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9"/>
    </row>
    <row r="51" spans="1:19" s="24" customFormat="1" ht="14">
      <c r="A51" s="20">
        <v>41</v>
      </c>
      <c r="B51" s="63" t="str">
        <f>'[1]Ф8,55,Ф60'!$A$5</f>
        <v>ТП-31</v>
      </c>
      <c r="C51" s="21" t="s">
        <v>32</v>
      </c>
      <c r="D51" s="21">
        <v>6</v>
      </c>
      <c r="E51" s="22">
        <v>250</v>
      </c>
      <c r="F51" s="25">
        <f t="shared" ref="F51:F114" si="17">E51*0.85</f>
        <v>212.5</v>
      </c>
      <c r="G51" s="42">
        <f t="shared" si="5"/>
        <v>24.084778420038539</v>
      </c>
      <c r="H51" s="42">
        <f>G51*15</f>
        <v>361.27167630057806</v>
      </c>
      <c r="I51" s="23">
        <f t="shared" ref="I51:I114" si="18">1.73*D51*0.9*O51/0.7</f>
        <v>0</v>
      </c>
      <c r="J51" s="23">
        <f>1.73*0.4*0.9*N51</f>
        <v>0</v>
      </c>
      <c r="K51" s="23">
        <v>0</v>
      </c>
      <c r="L51" s="23">
        <v>0</v>
      </c>
      <c r="M51" s="23">
        <v>0</v>
      </c>
      <c r="N51" s="23">
        <f>(M51+K51+L51)/3</f>
        <v>0</v>
      </c>
      <c r="O51" s="23">
        <f>(K51+L51+M51)/3/15</f>
        <v>0</v>
      </c>
      <c r="P51" s="23">
        <f t="shared" ref="P51:P114" si="19">O51/G51</f>
        <v>0</v>
      </c>
      <c r="Q51" s="58">
        <f>F51-(I51+I52)</f>
        <v>184.02914285714286</v>
      </c>
      <c r="R51" s="58">
        <f>F51-(J51+J52)</f>
        <v>192.57040000000001</v>
      </c>
      <c r="S51" s="58">
        <f>Q51/0.85</f>
        <v>216.50487394957983</v>
      </c>
    </row>
    <row r="52" spans="1:19" s="24" customFormat="1" ht="14">
      <c r="A52" s="20">
        <v>42</v>
      </c>
      <c r="B52" s="64"/>
      <c r="C52" s="21" t="s">
        <v>33</v>
      </c>
      <c r="D52" s="21">
        <v>6</v>
      </c>
      <c r="E52" s="22">
        <v>250</v>
      </c>
      <c r="F52" s="25">
        <f t="shared" si="17"/>
        <v>212.5</v>
      </c>
      <c r="G52" s="42">
        <f t="shared" si="5"/>
        <v>24.084778420038539</v>
      </c>
      <c r="H52" s="42">
        <f t="shared" ref="H52:H115" si="20">G52*15</f>
        <v>361.27167630057806</v>
      </c>
      <c r="I52" s="23">
        <f t="shared" si="18"/>
        <v>28.470857142857142</v>
      </c>
      <c r="J52" s="23">
        <f t="shared" ref="J52:J115" si="21">1.73*0.4*0.9*N52</f>
        <v>19.929600000000001</v>
      </c>
      <c r="K52" s="23">
        <v>36</v>
      </c>
      <c r="L52" s="23">
        <v>30</v>
      </c>
      <c r="M52" s="23">
        <v>30</v>
      </c>
      <c r="N52" s="23">
        <f t="shared" ref="N52:N115" si="22">(M52+K52+L52)/3</f>
        <v>32</v>
      </c>
      <c r="O52" s="23">
        <f t="shared" ref="O52:O115" si="23">(K52+L52+M52)/3/15</f>
        <v>2.1333333333333333</v>
      </c>
      <c r="P52" s="23">
        <f t="shared" si="19"/>
        <v>8.8575999999999988E-2</v>
      </c>
      <c r="Q52" s="59"/>
      <c r="R52" s="59"/>
      <c r="S52" s="59"/>
    </row>
    <row r="53" spans="1:19" s="24" customFormat="1" ht="14">
      <c r="A53" s="20">
        <v>43</v>
      </c>
      <c r="B53" s="63" t="str">
        <f>'[1]Ф8,55,Ф60'!$K$9</f>
        <v xml:space="preserve">ТП-71 </v>
      </c>
      <c r="C53" s="21" t="s">
        <v>32</v>
      </c>
      <c r="D53" s="21">
        <v>6</v>
      </c>
      <c r="E53" s="22">
        <v>400</v>
      </c>
      <c r="F53" s="25">
        <f t="shared" si="17"/>
        <v>340</v>
      </c>
      <c r="G53" s="42">
        <f t="shared" si="5"/>
        <v>38.53564547206166</v>
      </c>
      <c r="H53" s="42">
        <f t="shared" si="20"/>
        <v>578.03468208092488</v>
      </c>
      <c r="I53" s="23">
        <f t="shared" si="18"/>
        <v>55.755428571428567</v>
      </c>
      <c r="J53" s="23">
        <f t="shared" si="21"/>
        <v>39.028799999999997</v>
      </c>
      <c r="K53" s="23">
        <v>59</v>
      </c>
      <c r="L53" s="23">
        <v>58.5</v>
      </c>
      <c r="M53" s="23">
        <v>70.5</v>
      </c>
      <c r="N53" s="23">
        <f t="shared" si="22"/>
        <v>62.666666666666664</v>
      </c>
      <c r="O53" s="23">
        <f t="shared" si="23"/>
        <v>4.177777777777778</v>
      </c>
      <c r="P53" s="23">
        <f t="shared" si="19"/>
        <v>0.10841333333333333</v>
      </c>
      <c r="Q53" s="58">
        <f>F53-(I53+I54)</f>
        <v>229.2009142857143</v>
      </c>
      <c r="R53" s="58">
        <f>F53-(J53+J54)</f>
        <v>262.44064000000003</v>
      </c>
      <c r="S53" s="58">
        <f>Q53/0.85</f>
        <v>269.64813445378155</v>
      </c>
    </row>
    <row r="54" spans="1:19" s="24" customFormat="1" ht="14">
      <c r="A54" s="20">
        <v>44</v>
      </c>
      <c r="B54" s="64"/>
      <c r="C54" s="21" t="s">
        <v>33</v>
      </c>
      <c r="D54" s="21">
        <v>6</v>
      </c>
      <c r="E54" s="22">
        <v>400</v>
      </c>
      <c r="F54" s="25">
        <f t="shared" si="17"/>
        <v>340</v>
      </c>
      <c r="G54" s="42">
        <f t="shared" si="5"/>
        <v>38.53564547206166</v>
      </c>
      <c r="H54" s="42">
        <f t="shared" si="20"/>
        <v>578.03468208092488</v>
      </c>
      <c r="I54" s="23">
        <f t="shared" si="18"/>
        <v>55.043657142857136</v>
      </c>
      <c r="J54" s="23">
        <f t="shared" si="21"/>
        <v>38.530560000000001</v>
      </c>
      <c r="K54" s="23">
        <v>58</v>
      </c>
      <c r="L54" s="23">
        <v>58.6</v>
      </c>
      <c r="M54" s="23">
        <v>69</v>
      </c>
      <c r="N54" s="23">
        <f t="shared" si="22"/>
        <v>61.866666666666667</v>
      </c>
      <c r="O54" s="23">
        <f t="shared" si="23"/>
        <v>4.1244444444444444</v>
      </c>
      <c r="P54" s="23">
        <f t="shared" si="19"/>
        <v>0.10702933333333332</v>
      </c>
      <c r="Q54" s="59"/>
      <c r="R54" s="59"/>
      <c r="S54" s="59"/>
    </row>
    <row r="55" spans="1:19" s="24" customFormat="1" ht="14">
      <c r="A55" s="20">
        <v>45</v>
      </c>
      <c r="B55" s="63" t="s">
        <v>24</v>
      </c>
      <c r="C55" s="21" t="s">
        <v>32</v>
      </c>
      <c r="D55" s="21">
        <v>6</v>
      </c>
      <c r="E55" s="22">
        <v>630</v>
      </c>
      <c r="F55" s="25">
        <f t="shared" si="17"/>
        <v>535.5</v>
      </c>
      <c r="G55" s="42">
        <v>60.621000000000002</v>
      </c>
      <c r="H55" s="42">
        <f t="shared" si="20"/>
        <v>909.31500000000005</v>
      </c>
      <c r="I55" s="23">
        <f t="shared" si="18"/>
        <v>197.19034285714287</v>
      </c>
      <c r="J55" s="23">
        <f t="shared" si="21"/>
        <v>138.03324000000001</v>
      </c>
      <c r="K55" s="23">
        <v>201.3</v>
      </c>
      <c r="L55" s="23">
        <v>246.4</v>
      </c>
      <c r="M55" s="23">
        <v>217.2</v>
      </c>
      <c r="N55" s="23">
        <f t="shared" si="22"/>
        <v>221.63333333333333</v>
      </c>
      <c r="O55" s="23">
        <f t="shared" si="23"/>
        <v>14.775555555555558</v>
      </c>
      <c r="P55" s="23">
        <f t="shared" si="19"/>
        <v>0.24373658559831671</v>
      </c>
      <c r="Q55" s="58">
        <f>F55-(I55+I56)</f>
        <v>282.19834285714285</v>
      </c>
      <c r="R55" s="58">
        <f>F55-(J55+J56)</f>
        <v>358.18884000000003</v>
      </c>
      <c r="S55" s="58">
        <f>Q55/0.85</f>
        <v>331.99805042016806</v>
      </c>
    </row>
    <row r="56" spans="1:19" s="24" customFormat="1" ht="14">
      <c r="A56" s="20">
        <v>46</v>
      </c>
      <c r="B56" s="64"/>
      <c r="C56" s="21" t="s">
        <v>33</v>
      </c>
      <c r="D56" s="21">
        <v>6</v>
      </c>
      <c r="E56" s="22">
        <v>630</v>
      </c>
      <c r="F56" s="25">
        <f t="shared" si="17"/>
        <v>535.5</v>
      </c>
      <c r="G56" s="42">
        <v>60.621000000000002</v>
      </c>
      <c r="H56" s="42">
        <f t="shared" si="20"/>
        <v>909.31500000000005</v>
      </c>
      <c r="I56" s="23">
        <f t="shared" si="18"/>
        <v>56.111314285714279</v>
      </c>
      <c r="J56" s="23">
        <f t="shared" si="21"/>
        <v>39.277920000000002</v>
      </c>
      <c r="K56" s="23">
        <v>67.8</v>
      </c>
      <c r="L56" s="23">
        <v>60</v>
      </c>
      <c r="M56" s="23">
        <v>61.4</v>
      </c>
      <c r="N56" s="23">
        <f t="shared" si="22"/>
        <v>63.066666666666663</v>
      </c>
      <c r="O56" s="23">
        <f t="shared" si="23"/>
        <v>4.2044444444444444</v>
      </c>
      <c r="P56" s="23">
        <f t="shared" si="19"/>
        <v>6.935623702090768E-2</v>
      </c>
      <c r="Q56" s="59"/>
      <c r="R56" s="59"/>
      <c r="S56" s="59"/>
    </row>
    <row r="57" spans="1:19" s="24" customFormat="1" ht="14">
      <c r="A57" s="20">
        <v>47</v>
      </c>
      <c r="B57" s="63" t="str">
        <f>'[1]ф37,Ф30'!$B$15</f>
        <v>ТП-33</v>
      </c>
      <c r="C57" s="21" t="s">
        <v>32</v>
      </c>
      <c r="D57" s="21">
        <v>6</v>
      </c>
      <c r="E57" s="22">
        <v>400</v>
      </c>
      <c r="F57" s="25">
        <f t="shared" si="17"/>
        <v>340</v>
      </c>
      <c r="G57" s="42">
        <f t="shared" si="5"/>
        <v>38.53564547206166</v>
      </c>
      <c r="H57" s="42">
        <f t="shared" si="20"/>
        <v>578.03468208092488</v>
      </c>
      <c r="I57" s="23">
        <f t="shared" si="18"/>
        <v>76.337485714285705</v>
      </c>
      <c r="J57" s="23">
        <f t="shared" si="21"/>
        <v>53.436239999999998</v>
      </c>
      <c r="K57" s="23">
        <v>89.2</v>
      </c>
      <c r="L57" s="23">
        <v>68.2</v>
      </c>
      <c r="M57" s="23">
        <v>100</v>
      </c>
      <c r="N57" s="23">
        <f t="shared" si="22"/>
        <v>85.8</v>
      </c>
      <c r="O57" s="23">
        <f t="shared" si="23"/>
        <v>5.72</v>
      </c>
      <c r="P57" s="23">
        <f t="shared" si="19"/>
        <v>0.14843399999999998</v>
      </c>
      <c r="Q57" s="58">
        <f>F57-(I57+I58)</f>
        <v>263.66251428571428</v>
      </c>
      <c r="R57" s="58">
        <f>F57-(J57+J58)</f>
        <v>286.56376</v>
      </c>
      <c r="S57" s="58">
        <f>Q57/0.85</f>
        <v>310.1911932773109</v>
      </c>
    </row>
    <row r="58" spans="1:19" s="24" customFormat="1" ht="14">
      <c r="A58" s="20">
        <v>48</v>
      </c>
      <c r="B58" s="64"/>
      <c r="C58" s="21" t="s">
        <v>33</v>
      </c>
      <c r="D58" s="21">
        <v>6</v>
      </c>
      <c r="E58" s="22">
        <v>400</v>
      </c>
      <c r="F58" s="25">
        <f t="shared" si="17"/>
        <v>340</v>
      </c>
      <c r="G58" s="42">
        <f t="shared" si="5"/>
        <v>38.53564547206166</v>
      </c>
      <c r="H58" s="42">
        <f t="shared" si="20"/>
        <v>578.03468208092488</v>
      </c>
      <c r="I58" s="23">
        <f t="shared" si="18"/>
        <v>0</v>
      </c>
      <c r="J58" s="23">
        <f t="shared" si="21"/>
        <v>0</v>
      </c>
      <c r="K58" s="23">
        <v>0</v>
      </c>
      <c r="L58" s="23">
        <v>0</v>
      </c>
      <c r="M58" s="23">
        <v>0</v>
      </c>
      <c r="N58" s="23">
        <f t="shared" si="22"/>
        <v>0</v>
      </c>
      <c r="O58" s="23">
        <f t="shared" si="23"/>
        <v>0</v>
      </c>
      <c r="P58" s="23">
        <f t="shared" si="19"/>
        <v>0</v>
      </c>
      <c r="Q58" s="59"/>
      <c r="R58" s="59"/>
      <c r="S58" s="59"/>
    </row>
    <row r="59" spans="1:19" s="24" customFormat="1" ht="14">
      <c r="A59" s="20">
        <v>49</v>
      </c>
      <c r="B59" s="63" t="str">
        <f>'[1]ф37,Ф30'!$B$29</f>
        <v>ТП-39</v>
      </c>
      <c r="C59" s="21" t="s">
        <v>32</v>
      </c>
      <c r="D59" s="21">
        <v>6</v>
      </c>
      <c r="E59" s="22">
        <v>400</v>
      </c>
      <c r="F59" s="25">
        <f t="shared" si="17"/>
        <v>340</v>
      </c>
      <c r="G59" s="42">
        <f t="shared" si="5"/>
        <v>38.53564547206166</v>
      </c>
      <c r="H59" s="42">
        <f t="shared" si="20"/>
        <v>578.03468208092488</v>
      </c>
      <c r="I59" s="23">
        <f t="shared" si="18"/>
        <v>0</v>
      </c>
      <c r="J59" s="23">
        <f t="shared" si="21"/>
        <v>0</v>
      </c>
      <c r="K59" s="23">
        <v>0</v>
      </c>
      <c r="L59" s="23">
        <v>0</v>
      </c>
      <c r="M59" s="23">
        <v>0</v>
      </c>
      <c r="N59" s="23">
        <f t="shared" si="22"/>
        <v>0</v>
      </c>
      <c r="O59" s="23">
        <f t="shared" si="23"/>
        <v>0</v>
      </c>
      <c r="P59" s="23">
        <f t="shared" si="19"/>
        <v>0</v>
      </c>
      <c r="Q59" s="58">
        <f>F59-(I59+I60)</f>
        <v>228.16291428571429</v>
      </c>
      <c r="R59" s="58">
        <f>F59-(J59+J60)</f>
        <v>261.71404000000001</v>
      </c>
      <c r="S59" s="58">
        <f>Q59/0.85</f>
        <v>268.42695798319329</v>
      </c>
    </row>
    <row r="60" spans="1:19" s="24" customFormat="1" ht="14">
      <c r="A60" s="20">
        <v>50</v>
      </c>
      <c r="B60" s="64"/>
      <c r="C60" s="21" t="s">
        <v>33</v>
      </c>
      <c r="D60" s="21">
        <v>6</v>
      </c>
      <c r="E60" s="22">
        <v>400</v>
      </c>
      <c r="F60" s="25">
        <f t="shared" si="17"/>
        <v>340</v>
      </c>
      <c r="G60" s="42">
        <f t="shared" si="5"/>
        <v>38.53564547206166</v>
      </c>
      <c r="H60" s="42">
        <f t="shared" si="20"/>
        <v>578.03468208092488</v>
      </c>
      <c r="I60" s="23">
        <f t="shared" si="18"/>
        <v>111.83708571428572</v>
      </c>
      <c r="J60" s="23">
        <f t="shared" si="21"/>
        <v>78.285960000000003</v>
      </c>
      <c r="K60" s="23">
        <v>117.6</v>
      </c>
      <c r="L60" s="23">
        <v>141.5</v>
      </c>
      <c r="M60" s="23">
        <v>118</v>
      </c>
      <c r="N60" s="23">
        <f t="shared" si="22"/>
        <v>125.7</v>
      </c>
      <c r="O60" s="23">
        <f t="shared" si="23"/>
        <v>8.3800000000000008</v>
      </c>
      <c r="P60" s="23">
        <f t="shared" si="19"/>
        <v>0.21746100000000002</v>
      </c>
      <c r="Q60" s="59"/>
      <c r="R60" s="59"/>
      <c r="S60" s="59"/>
    </row>
    <row r="61" spans="1:19" s="24" customFormat="1" ht="14">
      <c r="A61" s="20">
        <v>51</v>
      </c>
      <c r="B61" s="63" t="str">
        <f>'[1]ф37,Ф30'!$B$39</f>
        <v>ТП-5</v>
      </c>
      <c r="C61" s="21" t="s">
        <v>32</v>
      </c>
      <c r="D61" s="21">
        <v>6</v>
      </c>
      <c r="E61" s="22">
        <v>250</v>
      </c>
      <c r="F61" s="25">
        <f t="shared" si="17"/>
        <v>212.5</v>
      </c>
      <c r="G61" s="42">
        <f t="shared" si="5"/>
        <v>24.084778420038539</v>
      </c>
      <c r="H61" s="42">
        <f t="shared" si="20"/>
        <v>361.27167630057806</v>
      </c>
      <c r="I61" s="23">
        <f t="shared" si="18"/>
        <v>0</v>
      </c>
      <c r="J61" s="23">
        <f t="shared" si="21"/>
        <v>0</v>
      </c>
      <c r="K61" s="23">
        <v>0</v>
      </c>
      <c r="L61" s="23">
        <v>0</v>
      </c>
      <c r="M61" s="23">
        <v>0</v>
      </c>
      <c r="N61" s="23">
        <f t="shared" si="22"/>
        <v>0</v>
      </c>
      <c r="O61" s="23">
        <f t="shared" si="23"/>
        <v>0</v>
      </c>
      <c r="P61" s="23">
        <f t="shared" si="19"/>
        <v>0</v>
      </c>
      <c r="Q61" s="58">
        <f>F61-(I61+I62)</f>
        <v>133.61200000000002</v>
      </c>
      <c r="R61" s="58">
        <f>F61-J61</f>
        <v>212.5</v>
      </c>
      <c r="S61" s="58">
        <f>Q61/0.85</f>
        <v>157.19058823529414</v>
      </c>
    </row>
    <row r="62" spans="1:19" s="24" customFormat="1" ht="14">
      <c r="A62" s="20">
        <v>52</v>
      </c>
      <c r="B62" s="64"/>
      <c r="C62" s="21" t="s">
        <v>33</v>
      </c>
      <c r="D62" s="21">
        <v>6</v>
      </c>
      <c r="E62" s="22">
        <v>250</v>
      </c>
      <c r="F62" s="25">
        <f t="shared" si="17"/>
        <v>212.5</v>
      </c>
      <c r="G62" s="42">
        <f t="shared" si="5"/>
        <v>24.084778420038539</v>
      </c>
      <c r="H62" s="42">
        <f t="shared" si="20"/>
        <v>361.27167630057806</v>
      </c>
      <c r="I62" s="23">
        <f t="shared" si="18"/>
        <v>78.887999999999991</v>
      </c>
      <c r="J62" s="23">
        <f t="shared" si="21"/>
        <v>55.221600000000002</v>
      </c>
      <c r="K62" s="23">
        <v>83</v>
      </c>
      <c r="L62" s="23">
        <v>65</v>
      </c>
      <c r="M62" s="23">
        <v>118</v>
      </c>
      <c r="N62" s="23">
        <f t="shared" si="22"/>
        <v>88.666666666666671</v>
      </c>
      <c r="O62" s="23">
        <f t="shared" si="23"/>
        <v>5.9111111111111114</v>
      </c>
      <c r="P62" s="23">
        <f t="shared" si="19"/>
        <v>0.2454293333333333</v>
      </c>
      <c r="Q62" s="59"/>
      <c r="R62" s="59"/>
      <c r="S62" s="59"/>
    </row>
    <row r="63" spans="1:19" s="24" customFormat="1" ht="14">
      <c r="A63" s="20">
        <v>53</v>
      </c>
      <c r="B63" s="63" t="str">
        <f>'[1]ф37,Ф30'!$L$18</f>
        <v>ТП-60</v>
      </c>
      <c r="C63" s="21" t="s">
        <v>32</v>
      </c>
      <c r="D63" s="21">
        <v>6</v>
      </c>
      <c r="E63" s="22">
        <v>400</v>
      </c>
      <c r="F63" s="25">
        <f t="shared" si="17"/>
        <v>340</v>
      </c>
      <c r="G63" s="42">
        <f t="shared" si="5"/>
        <v>38.53564547206166</v>
      </c>
      <c r="H63" s="42">
        <f t="shared" si="20"/>
        <v>578.03468208092488</v>
      </c>
      <c r="I63" s="23">
        <f t="shared" si="18"/>
        <v>0</v>
      </c>
      <c r="J63" s="23">
        <f t="shared" si="21"/>
        <v>0</v>
      </c>
      <c r="K63" s="23">
        <v>0</v>
      </c>
      <c r="L63" s="23">
        <v>0</v>
      </c>
      <c r="M63" s="23">
        <v>0</v>
      </c>
      <c r="N63" s="23">
        <f t="shared" si="22"/>
        <v>0</v>
      </c>
      <c r="O63" s="23">
        <f t="shared" si="23"/>
        <v>0</v>
      </c>
      <c r="P63" s="23">
        <f t="shared" si="19"/>
        <v>0</v>
      </c>
      <c r="Q63" s="58">
        <f>F63-(I63+I64)</f>
        <v>247.1138285714286</v>
      </c>
      <c r="R63" s="58">
        <f>F63-(J63+J64)</f>
        <v>274.97968000000003</v>
      </c>
      <c r="S63" s="58">
        <f>Q63/0.85</f>
        <v>290.72215126050423</v>
      </c>
    </row>
    <row r="64" spans="1:19" s="24" customFormat="1" ht="14">
      <c r="A64" s="20">
        <v>54</v>
      </c>
      <c r="B64" s="64"/>
      <c r="C64" s="21" t="s">
        <v>33</v>
      </c>
      <c r="D64" s="21">
        <v>6</v>
      </c>
      <c r="E64" s="22">
        <v>400</v>
      </c>
      <c r="F64" s="25">
        <f t="shared" si="17"/>
        <v>340</v>
      </c>
      <c r="G64" s="42">
        <f t="shared" si="5"/>
        <v>38.53564547206166</v>
      </c>
      <c r="H64" s="42">
        <f t="shared" si="20"/>
        <v>578.03468208092488</v>
      </c>
      <c r="I64" s="23">
        <f t="shared" si="18"/>
        <v>92.886171428571416</v>
      </c>
      <c r="J64" s="23">
        <f t="shared" si="21"/>
        <v>65.020319999999998</v>
      </c>
      <c r="K64" s="23">
        <v>121.5</v>
      </c>
      <c r="L64" s="23">
        <v>87.7</v>
      </c>
      <c r="M64" s="23">
        <v>104</v>
      </c>
      <c r="N64" s="23">
        <f t="shared" si="22"/>
        <v>104.39999999999999</v>
      </c>
      <c r="O64" s="23">
        <f t="shared" si="23"/>
        <v>6.9599999999999991</v>
      </c>
      <c r="P64" s="23">
        <f t="shared" si="19"/>
        <v>0.18061199999999997</v>
      </c>
      <c r="Q64" s="59"/>
      <c r="R64" s="59"/>
      <c r="S64" s="59"/>
    </row>
    <row r="65" spans="1:19" s="24" customFormat="1" ht="14">
      <c r="A65" s="20">
        <v>55</v>
      </c>
      <c r="B65" s="63" t="str">
        <f>'[1]ф37,Ф30'!$L$29</f>
        <v>ТП-35</v>
      </c>
      <c r="C65" s="21" t="s">
        <v>32</v>
      </c>
      <c r="D65" s="21">
        <v>6</v>
      </c>
      <c r="E65" s="22">
        <v>630</v>
      </c>
      <c r="F65" s="25">
        <f t="shared" si="17"/>
        <v>535.5</v>
      </c>
      <c r="G65" s="42">
        <v>60.621000000000002</v>
      </c>
      <c r="H65" s="42">
        <f t="shared" si="20"/>
        <v>909.31500000000005</v>
      </c>
      <c r="I65" s="23">
        <f t="shared" si="18"/>
        <v>62.932457142857139</v>
      </c>
      <c r="J65" s="23">
        <f t="shared" si="21"/>
        <v>44.052720000000001</v>
      </c>
      <c r="K65" s="23">
        <v>77</v>
      </c>
      <c r="L65" s="23">
        <v>66.2</v>
      </c>
      <c r="M65" s="23">
        <v>69</v>
      </c>
      <c r="N65" s="23">
        <f t="shared" si="22"/>
        <v>70.733333333333334</v>
      </c>
      <c r="O65" s="23">
        <f t="shared" si="23"/>
        <v>4.7155555555555555</v>
      </c>
      <c r="P65" s="23">
        <f t="shared" si="19"/>
        <v>7.7787492049876367E-2</v>
      </c>
      <c r="Q65" s="58">
        <f>F66-(I65+I66)</f>
        <v>277.06754285714288</v>
      </c>
      <c r="R65" s="58">
        <f>F66-(J65+J66)</f>
        <v>295.94727999999998</v>
      </c>
      <c r="S65" s="58">
        <f>Q65/0.85</f>
        <v>325.96181512605045</v>
      </c>
    </row>
    <row r="66" spans="1:19" s="24" customFormat="1" ht="16.5" customHeight="1">
      <c r="A66" s="20">
        <v>56</v>
      </c>
      <c r="B66" s="64"/>
      <c r="C66" s="21" t="s">
        <v>33</v>
      </c>
      <c r="D66" s="21">
        <v>6</v>
      </c>
      <c r="E66" s="22">
        <v>400</v>
      </c>
      <c r="F66" s="25">
        <f t="shared" si="17"/>
        <v>340</v>
      </c>
      <c r="G66" s="42">
        <f t="shared" si="5"/>
        <v>38.53564547206166</v>
      </c>
      <c r="H66" s="42">
        <f t="shared" si="20"/>
        <v>578.03468208092488</v>
      </c>
      <c r="I66" s="23">
        <f t="shared" si="18"/>
        <v>0</v>
      </c>
      <c r="J66" s="23">
        <f t="shared" si="21"/>
        <v>0</v>
      </c>
      <c r="K66" s="23">
        <v>0</v>
      </c>
      <c r="L66" s="23">
        <v>0</v>
      </c>
      <c r="M66" s="23">
        <v>0</v>
      </c>
      <c r="N66" s="23">
        <f t="shared" si="22"/>
        <v>0</v>
      </c>
      <c r="O66" s="23">
        <f t="shared" si="23"/>
        <v>0</v>
      </c>
      <c r="P66" s="23">
        <f t="shared" si="19"/>
        <v>0</v>
      </c>
      <c r="Q66" s="59"/>
      <c r="R66" s="59"/>
      <c r="S66" s="59"/>
    </row>
    <row r="67" spans="1:19" s="24" customFormat="1" ht="14">
      <c r="A67" s="20">
        <v>57</v>
      </c>
      <c r="B67" s="63" t="str">
        <f>'[1]ф37,Ф30'!$L$36</f>
        <v>ТП-41</v>
      </c>
      <c r="C67" s="21" t="s">
        <v>32</v>
      </c>
      <c r="D67" s="21">
        <v>6</v>
      </c>
      <c r="E67" s="22">
        <v>400</v>
      </c>
      <c r="F67" s="25">
        <f t="shared" si="17"/>
        <v>340</v>
      </c>
      <c r="G67" s="42">
        <f t="shared" si="5"/>
        <v>38.53564547206166</v>
      </c>
      <c r="H67" s="42">
        <f t="shared" si="20"/>
        <v>578.03468208092488</v>
      </c>
      <c r="I67" s="23">
        <f t="shared" si="18"/>
        <v>78.591428571428565</v>
      </c>
      <c r="J67" s="23">
        <f t="shared" si="21"/>
        <v>55.013999999999996</v>
      </c>
      <c r="K67" s="23">
        <v>117</v>
      </c>
      <c r="L67" s="23">
        <v>83</v>
      </c>
      <c r="M67" s="23">
        <v>65</v>
      </c>
      <c r="N67" s="23">
        <f t="shared" si="22"/>
        <v>88.333333333333329</v>
      </c>
      <c r="O67" s="23">
        <f t="shared" si="23"/>
        <v>5.8888888888888884</v>
      </c>
      <c r="P67" s="23">
        <f t="shared" si="19"/>
        <v>0.15281666666666666</v>
      </c>
      <c r="Q67" s="58">
        <f>F67-(I67+I68)</f>
        <v>184.3</v>
      </c>
      <c r="R67" s="58">
        <f>F67-(J67+J68)</f>
        <v>231.01</v>
      </c>
      <c r="S67" s="58">
        <f>Q67/0.85</f>
        <v>216.82352941176472</v>
      </c>
    </row>
    <row r="68" spans="1:19" s="24" customFormat="1" ht="14">
      <c r="A68" s="20">
        <v>58</v>
      </c>
      <c r="B68" s="64"/>
      <c r="C68" s="21" t="s">
        <v>33</v>
      </c>
      <c r="D68" s="21">
        <v>6</v>
      </c>
      <c r="E68" s="22">
        <v>400</v>
      </c>
      <c r="F68" s="25">
        <f t="shared" si="17"/>
        <v>340</v>
      </c>
      <c r="G68" s="42">
        <f t="shared" si="5"/>
        <v>38.53564547206166</v>
      </c>
      <c r="H68" s="42">
        <f t="shared" si="20"/>
        <v>578.03468208092488</v>
      </c>
      <c r="I68" s="23">
        <f t="shared" si="18"/>
        <v>77.108571428571423</v>
      </c>
      <c r="J68" s="23">
        <f t="shared" si="21"/>
        <v>53.976000000000006</v>
      </c>
      <c r="K68" s="23">
        <v>82</v>
      </c>
      <c r="L68" s="23">
        <v>86</v>
      </c>
      <c r="M68" s="23">
        <v>92</v>
      </c>
      <c r="N68" s="23">
        <f t="shared" si="22"/>
        <v>86.666666666666671</v>
      </c>
      <c r="O68" s="23">
        <f t="shared" si="23"/>
        <v>5.7777777777777777</v>
      </c>
      <c r="P68" s="23">
        <f t="shared" si="19"/>
        <v>0.14993333333333331</v>
      </c>
      <c r="Q68" s="59"/>
      <c r="R68" s="59"/>
      <c r="S68" s="59"/>
    </row>
    <row r="69" spans="1:19" s="24" customFormat="1" ht="14">
      <c r="A69" s="20">
        <v>59</v>
      </c>
      <c r="B69" s="21" t="str">
        <f>'[1]ф37,Ф30'!$L$55</f>
        <v>ТП-43</v>
      </c>
      <c r="C69" s="21" t="s">
        <v>29</v>
      </c>
      <c r="D69" s="21">
        <v>6</v>
      </c>
      <c r="E69" s="22">
        <v>400</v>
      </c>
      <c r="F69" s="25">
        <f t="shared" si="17"/>
        <v>340</v>
      </c>
      <c r="G69" s="42">
        <f t="shared" si="5"/>
        <v>38.53564547206166</v>
      </c>
      <c r="H69" s="42">
        <f t="shared" si="20"/>
        <v>578.03468208092488</v>
      </c>
      <c r="I69" s="23">
        <f t="shared" si="18"/>
        <v>4.3595999999999986</v>
      </c>
      <c r="J69" s="23">
        <f t="shared" si="21"/>
        <v>3.05172</v>
      </c>
      <c r="K69" s="23">
        <v>12</v>
      </c>
      <c r="L69" s="23">
        <v>1.7</v>
      </c>
      <c r="M69" s="23">
        <v>1</v>
      </c>
      <c r="N69" s="23">
        <f t="shared" si="22"/>
        <v>4.8999999999999995</v>
      </c>
      <c r="O69" s="23">
        <f t="shared" si="23"/>
        <v>0.32666666666666661</v>
      </c>
      <c r="P69" s="23">
        <f t="shared" si="19"/>
        <v>8.4769999999999984E-3</v>
      </c>
      <c r="Q69" s="3">
        <f>F69-I69</f>
        <v>335.6404</v>
      </c>
      <c r="R69" s="3">
        <f>F69-J69</f>
        <v>336.94828000000001</v>
      </c>
      <c r="S69" s="3">
        <f>Q69/0.85</f>
        <v>394.87105882352944</v>
      </c>
    </row>
    <row r="70" spans="1:19" s="24" customFormat="1" ht="14">
      <c r="A70" s="20">
        <v>60</v>
      </c>
      <c r="B70" s="63" t="s">
        <v>25</v>
      </c>
      <c r="C70" s="21" t="s">
        <v>32</v>
      </c>
      <c r="D70" s="21">
        <v>6</v>
      </c>
      <c r="E70" s="22">
        <v>400</v>
      </c>
      <c r="F70" s="25">
        <f t="shared" si="17"/>
        <v>340</v>
      </c>
      <c r="G70" s="42">
        <f t="shared" si="5"/>
        <v>38.53564547206166</v>
      </c>
      <c r="H70" s="42">
        <f t="shared" si="20"/>
        <v>578.03468208092488</v>
      </c>
      <c r="I70" s="23">
        <f t="shared" si="18"/>
        <v>0</v>
      </c>
      <c r="J70" s="23">
        <f t="shared" si="21"/>
        <v>0</v>
      </c>
      <c r="K70" s="23">
        <v>0</v>
      </c>
      <c r="L70" s="23">
        <v>0</v>
      </c>
      <c r="M70" s="23">
        <v>0</v>
      </c>
      <c r="N70" s="23">
        <f t="shared" si="22"/>
        <v>0</v>
      </c>
      <c r="O70" s="23">
        <f t="shared" si="23"/>
        <v>0</v>
      </c>
      <c r="P70" s="23">
        <f t="shared" si="19"/>
        <v>0</v>
      </c>
      <c r="Q70" s="58">
        <f>F70-(I70+I71)</f>
        <v>251.76999999999998</v>
      </c>
      <c r="R70" s="58">
        <f>F70-(J70+J71)</f>
        <v>278.23899999999998</v>
      </c>
      <c r="S70" s="58">
        <f>Q70/0.85</f>
        <v>296.2</v>
      </c>
    </row>
    <row r="71" spans="1:19" s="24" customFormat="1" ht="14">
      <c r="A71" s="20">
        <v>61</v>
      </c>
      <c r="B71" s="64"/>
      <c r="C71" s="21" t="s">
        <v>33</v>
      </c>
      <c r="D71" s="21">
        <v>6</v>
      </c>
      <c r="E71" s="22">
        <v>400</v>
      </c>
      <c r="F71" s="25">
        <f t="shared" si="17"/>
        <v>340</v>
      </c>
      <c r="G71" s="42">
        <f t="shared" si="5"/>
        <v>38.53564547206166</v>
      </c>
      <c r="H71" s="42">
        <f t="shared" si="20"/>
        <v>578.03468208092488</v>
      </c>
      <c r="I71" s="23">
        <f t="shared" si="18"/>
        <v>88.23</v>
      </c>
      <c r="J71" s="23">
        <f t="shared" si="21"/>
        <v>61.761000000000003</v>
      </c>
      <c r="K71" s="23">
        <v>109</v>
      </c>
      <c r="L71" s="23">
        <v>99.4</v>
      </c>
      <c r="M71" s="23">
        <v>89.1</v>
      </c>
      <c r="N71" s="23">
        <f t="shared" si="22"/>
        <v>99.166666666666671</v>
      </c>
      <c r="O71" s="23">
        <f t="shared" si="23"/>
        <v>6.6111111111111116</v>
      </c>
      <c r="P71" s="23">
        <f t="shared" si="19"/>
        <v>0.17155833333333334</v>
      </c>
      <c r="Q71" s="59"/>
      <c r="R71" s="59"/>
      <c r="S71" s="59"/>
    </row>
    <row r="72" spans="1:19" s="24" customFormat="1" ht="14">
      <c r="A72" s="20">
        <v>62</v>
      </c>
      <c r="B72" s="63" t="s">
        <v>26</v>
      </c>
      <c r="C72" s="21" t="s">
        <v>32</v>
      </c>
      <c r="D72" s="21">
        <v>6</v>
      </c>
      <c r="E72" s="22">
        <v>400</v>
      </c>
      <c r="F72" s="25">
        <f t="shared" si="17"/>
        <v>340</v>
      </c>
      <c r="G72" s="42">
        <f t="shared" si="5"/>
        <v>38.53564547206166</v>
      </c>
      <c r="H72" s="42">
        <f t="shared" si="20"/>
        <v>578.03468208092488</v>
      </c>
      <c r="I72" s="23">
        <f t="shared" si="18"/>
        <v>75.418114285714282</v>
      </c>
      <c r="J72" s="23">
        <f t="shared" si="21"/>
        <v>52.792680000000004</v>
      </c>
      <c r="K72" s="23">
        <v>85.6</v>
      </c>
      <c r="L72" s="23">
        <v>94.4</v>
      </c>
      <c r="M72" s="23">
        <v>74.3</v>
      </c>
      <c r="N72" s="23">
        <f t="shared" si="22"/>
        <v>84.766666666666666</v>
      </c>
      <c r="O72" s="23">
        <f t="shared" si="23"/>
        <v>5.6511111111111108</v>
      </c>
      <c r="P72" s="23">
        <f t="shared" si="19"/>
        <v>0.14664633333333332</v>
      </c>
      <c r="Q72" s="58">
        <f>F72-(I72+I73)</f>
        <v>207.22497142857142</v>
      </c>
      <c r="R72" s="58">
        <f>F72-(J72+J73)</f>
        <v>247.05748</v>
      </c>
      <c r="S72" s="58">
        <f>Q72/0.85</f>
        <v>243.79408403361344</v>
      </c>
    </row>
    <row r="73" spans="1:19" s="24" customFormat="1" ht="14">
      <c r="A73" s="20">
        <v>63</v>
      </c>
      <c r="B73" s="64"/>
      <c r="C73" s="21" t="s">
        <v>33</v>
      </c>
      <c r="D73" s="21">
        <v>6</v>
      </c>
      <c r="E73" s="22">
        <v>400</v>
      </c>
      <c r="F73" s="25">
        <f t="shared" si="17"/>
        <v>340</v>
      </c>
      <c r="G73" s="42">
        <f t="shared" si="5"/>
        <v>38.53564547206166</v>
      </c>
      <c r="H73" s="42">
        <f t="shared" si="20"/>
        <v>578.03468208092488</v>
      </c>
      <c r="I73" s="23">
        <f t="shared" si="18"/>
        <v>57.356914285714289</v>
      </c>
      <c r="J73" s="23">
        <f t="shared" si="21"/>
        <v>40.14983999999999</v>
      </c>
      <c r="K73" s="23">
        <v>90.2</v>
      </c>
      <c r="L73" s="23">
        <v>56.2</v>
      </c>
      <c r="M73" s="23">
        <v>47</v>
      </c>
      <c r="N73" s="23">
        <f t="shared" si="22"/>
        <v>64.466666666666654</v>
      </c>
      <c r="O73" s="23">
        <f t="shared" si="23"/>
        <v>4.2977777777777781</v>
      </c>
      <c r="P73" s="23">
        <f t="shared" si="19"/>
        <v>0.11152733333333334</v>
      </c>
      <c r="Q73" s="59"/>
      <c r="R73" s="59"/>
      <c r="S73" s="59"/>
    </row>
    <row r="74" spans="1:19" s="24" customFormat="1" ht="14">
      <c r="A74" s="20">
        <v>64</v>
      </c>
      <c r="B74" s="63" t="str">
        <f>'[1]Ф15,Ф36'!$A$11</f>
        <v>ТП-66</v>
      </c>
      <c r="C74" s="21" t="s">
        <v>32</v>
      </c>
      <c r="D74" s="21">
        <v>6</v>
      </c>
      <c r="E74" s="22">
        <v>400</v>
      </c>
      <c r="F74" s="25">
        <f t="shared" si="17"/>
        <v>340</v>
      </c>
      <c r="G74" s="42">
        <f t="shared" si="5"/>
        <v>38.53564547206166</v>
      </c>
      <c r="H74" s="42">
        <f t="shared" si="20"/>
        <v>578.03468208092488</v>
      </c>
      <c r="I74" s="23">
        <f t="shared" si="18"/>
        <v>138.20228571428572</v>
      </c>
      <c r="J74" s="23">
        <f t="shared" si="21"/>
        <v>96.741600000000005</v>
      </c>
      <c r="K74" s="23">
        <v>163</v>
      </c>
      <c r="L74" s="23">
        <v>177</v>
      </c>
      <c r="M74" s="23">
        <v>126</v>
      </c>
      <c r="N74" s="23">
        <f t="shared" si="22"/>
        <v>155.33333333333334</v>
      </c>
      <c r="O74" s="23">
        <f t="shared" si="23"/>
        <v>10.355555555555556</v>
      </c>
      <c r="P74" s="23">
        <f t="shared" si="19"/>
        <v>0.26872666666666667</v>
      </c>
      <c r="Q74" s="58">
        <f>F74-(I74+I75)</f>
        <v>120.83371428571428</v>
      </c>
      <c r="R74" s="58">
        <f>F74-(J74+J75)</f>
        <v>186.58359999999999</v>
      </c>
      <c r="S74" s="58">
        <f>Q74/0.85</f>
        <v>142.15731092436974</v>
      </c>
    </row>
    <row r="75" spans="1:19" s="24" customFormat="1" ht="14">
      <c r="A75" s="20">
        <v>65</v>
      </c>
      <c r="B75" s="64"/>
      <c r="C75" s="21" t="s">
        <v>33</v>
      </c>
      <c r="D75" s="21">
        <v>6</v>
      </c>
      <c r="E75" s="22">
        <v>400</v>
      </c>
      <c r="F75" s="25">
        <f t="shared" si="17"/>
        <v>340</v>
      </c>
      <c r="G75" s="42">
        <f t="shared" si="5"/>
        <v>38.53564547206166</v>
      </c>
      <c r="H75" s="42">
        <f t="shared" si="20"/>
        <v>578.03468208092488</v>
      </c>
      <c r="I75" s="23">
        <f t="shared" si="18"/>
        <v>80.963999999999999</v>
      </c>
      <c r="J75" s="23">
        <f t="shared" si="21"/>
        <v>56.674800000000005</v>
      </c>
      <c r="K75" s="23">
        <v>91</v>
      </c>
      <c r="L75" s="23">
        <v>84</v>
      </c>
      <c r="M75" s="23">
        <v>98</v>
      </c>
      <c r="N75" s="23">
        <f t="shared" si="22"/>
        <v>91</v>
      </c>
      <c r="O75" s="23">
        <f t="shared" si="23"/>
        <v>6.0666666666666664</v>
      </c>
      <c r="P75" s="23">
        <f t="shared" si="19"/>
        <v>0.15742999999999999</v>
      </c>
      <c r="Q75" s="59"/>
      <c r="R75" s="59"/>
      <c r="S75" s="59"/>
    </row>
    <row r="76" spans="1:19" s="24" customFormat="1" ht="14">
      <c r="A76" s="20">
        <v>66</v>
      </c>
      <c r="B76" s="63" t="str">
        <f>'[1]Ф15,Ф36'!$A$24</f>
        <v>ТП-61</v>
      </c>
      <c r="C76" s="21" t="s">
        <v>32</v>
      </c>
      <c r="D76" s="21">
        <v>6</v>
      </c>
      <c r="E76" s="22">
        <v>400</v>
      </c>
      <c r="F76" s="25">
        <f t="shared" si="17"/>
        <v>340</v>
      </c>
      <c r="G76" s="42">
        <f t="shared" si="5"/>
        <v>38.53564547206166</v>
      </c>
      <c r="H76" s="42">
        <f t="shared" si="20"/>
        <v>578.03468208092488</v>
      </c>
      <c r="I76" s="23">
        <f t="shared" si="18"/>
        <v>114.44691428571426</v>
      </c>
      <c r="J76" s="23">
        <f t="shared" si="21"/>
        <v>80.112839999999991</v>
      </c>
      <c r="K76" s="23">
        <v>118.9</v>
      </c>
      <c r="L76" s="23">
        <v>151</v>
      </c>
      <c r="M76" s="23">
        <v>116</v>
      </c>
      <c r="N76" s="23">
        <f t="shared" si="22"/>
        <v>128.63333333333333</v>
      </c>
      <c r="O76" s="23">
        <f t="shared" si="23"/>
        <v>8.5755555555555549</v>
      </c>
      <c r="P76" s="23">
        <f t="shared" si="19"/>
        <v>0.22253566666666663</v>
      </c>
      <c r="Q76" s="58">
        <f>F76-(I76+I77)</f>
        <v>125.90508571428575</v>
      </c>
      <c r="R76" s="58">
        <f>F76-(J76+J77)</f>
        <v>190.13355999999999</v>
      </c>
      <c r="S76" s="58">
        <f>Q76/0.85</f>
        <v>148.1236302521009</v>
      </c>
    </row>
    <row r="77" spans="1:19" s="24" customFormat="1" ht="14">
      <c r="A77" s="20">
        <v>67</v>
      </c>
      <c r="B77" s="64"/>
      <c r="C77" s="21" t="s">
        <v>33</v>
      </c>
      <c r="D77" s="21">
        <v>6</v>
      </c>
      <c r="E77" s="22">
        <v>400</v>
      </c>
      <c r="F77" s="25">
        <f t="shared" si="17"/>
        <v>340</v>
      </c>
      <c r="G77" s="42">
        <f t="shared" ref="G77:G134" si="24">E77/(1.73*D77)</f>
        <v>38.53564547206166</v>
      </c>
      <c r="H77" s="42">
        <f t="shared" si="20"/>
        <v>578.03468208092488</v>
      </c>
      <c r="I77" s="23">
        <f t="shared" si="18"/>
        <v>99.647999999999996</v>
      </c>
      <c r="J77" s="23">
        <f t="shared" si="21"/>
        <v>69.753600000000006</v>
      </c>
      <c r="K77" s="23">
        <v>115</v>
      </c>
      <c r="L77" s="23">
        <v>104</v>
      </c>
      <c r="M77" s="23">
        <v>117</v>
      </c>
      <c r="N77" s="23">
        <f t="shared" si="22"/>
        <v>112</v>
      </c>
      <c r="O77" s="23">
        <f t="shared" si="23"/>
        <v>7.4666666666666668</v>
      </c>
      <c r="P77" s="23">
        <f t="shared" si="19"/>
        <v>0.19375999999999999</v>
      </c>
      <c r="Q77" s="59"/>
      <c r="R77" s="59"/>
      <c r="S77" s="59"/>
    </row>
    <row r="78" spans="1:19" s="24" customFormat="1" ht="14">
      <c r="A78" s="20">
        <v>68</v>
      </c>
      <c r="B78" s="63" t="str">
        <f>'[1]Ф15,Ф36'!$A$38</f>
        <v>ТП-49</v>
      </c>
      <c r="C78" s="21" t="s">
        <v>32</v>
      </c>
      <c r="D78" s="21">
        <v>6</v>
      </c>
      <c r="E78" s="22">
        <v>630</v>
      </c>
      <c r="F78" s="25">
        <f t="shared" si="17"/>
        <v>535.5</v>
      </c>
      <c r="G78" s="42">
        <v>60.621000000000002</v>
      </c>
      <c r="H78" s="42">
        <f t="shared" si="20"/>
        <v>909.31500000000005</v>
      </c>
      <c r="I78" s="23">
        <f t="shared" si="18"/>
        <v>130.28382857142859</v>
      </c>
      <c r="J78" s="23">
        <f t="shared" si="21"/>
        <v>91.19868000000001</v>
      </c>
      <c r="K78" s="23">
        <v>143.30000000000001</v>
      </c>
      <c r="L78" s="23">
        <v>148</v>
      </c>
      <c r="M78" s="23">
        <v>148</v>
      </c>
      <c r="N78" s="23">
        <f t="shared" si="22"/>
        <v>146.43333333333334</v>
      </c>
      <c r="O78" s="23">
        <f t="shared" si="23"/>
        <v>9.7622222222222224</v>
      </c>
      <c r="P78" s="23">
        <f t="shared" si="19"/>
        <v>0.16103697105330203</v>
      </c>
      <c r="Q78" s="58">
        <f>F78-(I78+I79)</f>
        <v>178.13142857142856</v>
      </c>
      <c r="R78" s="58">
        <f>F78-(J78+J79)</f>
        <v>285.34199999999998</v>
      </c>
      <c r="S78" s="58">
        <f>Q78/0.85</f>
        <v>209.56638655462183</v>
      </c>
    </row>
    <row r="79" spans="1:19" s="24" customFormat="1" ht="14">
      <c r="A79" s="20">
        <v>69</v>
      </c>
      <c r="B79" s="64"/>
      <c r="C79" s="21" t="s">
        <v>33</v>
      </c>
      <c r="D79" s="21">
        <v>6</v>
      </c>
      <c r="E79" s="22">
        <v>630</v>
      </c>
      <c r="F79" s="25">
        <f t="shared" si="17"/>
        <v>535.5</v>
      </c>
      <c r="G79" s="42">
        <v>60.621000000000002</v>
      </c>
      <c r="H79" s="42">
        <f t="shared" si="20"/>
        <v>909.31500000000005</v>
      </c>
      <c r="I79" s="23">
        <f t="shared" si="18"/>
        <v>227.08474285714286</v>
      </c>
      <c r="J79" s="23">
        <f t="shared" si="21"/>
        <v>158.95932000000002</v>
      </c>
      <c r="K79" s="23">
        <v>248.8</v>
      </c>
      <c r="L79" s="23">
        <v>274.60000000000002</v>
      </c>
      <c r="M79" s="23">
        <v>242.3</v>
      </c>
      <c r="N79" s="23">
        <f t="shared" si="22"/>
        <v>255.23333333333335</v>
      </c>
      <c r="O79" s="23">
        <f t="shared" si="23"/>
        <v>17.015555555555558</v>
      </c>
      <c r="P79" s="23">
        <f t="shared" si="19"/>
        <v>0.28068747720353604</v>
      </c>
      <c r="Q79" s="59"/>
      <c r="R79" s="59"/>
      <c r="S79" s="59"/>
    </row>
    <row r="80" spans="1:19" s="24" customFormat="1" ht="14">
      <c r="A80" s="20">
        <v>70</v>
      </c>
      <c r="B80" s="63" t="str">
        <f>'[1]Ф15,Ф36'!$A$54</f>
        <v>ТП-57</v>
      </c>
      <c r="C80" s="21" t="s">
        <v>32</v>
      </c>
      <c r="D80" s="21">
        <v>6</v>
      </c>
      <c r="E80" s="22">
        <v>400</v>
      </c>
      <c r="F80" s="25">
        <f t="shared" si="17"/>
        <v>340</v>
      </c>
      <c r="G80" s="42">
        <f t="shared" si="24"/>
        <v>38.53564547206166</v>
      </c>
      <c r="H80" s="42">
        <f t="shared" si="20"/>
        <v>578.03468208092488</v>
      </c>
      <c r="I80" s="23">
        <f t="shared" si="18"/>
        <v>182.24314285714286</v>
      </c>
      <c r="J80" s="23">
        <f t="shared" si="21"/>
        <v>127.57020000000001</v>
      </c>
      <c r="K80" s="23">
        <v>255</v>
      </c>
      <c r="L80" s="23">
        <v>202</v>
      </c>
      <c r="M80" s="23">
        <v>157.5</v>
      </c>
      <c r="N80" s="23">
        <f t="shared" si="22"/>
        <v>204.83333333333334</v>
      </c>
      <c r="O80" s="23">
        <f t="shared" si="23"/>
        <v>13.655555555555557</v>
      </c>
      <c r="P80" s="23">
        <f t="shared" si="19"/>
        <v>0.35436166666666669</v>
      </c>
      <c r="Q80" s="58">
        <f>F80-(I80+I81)</f>
        <v>76.496285714285705</v>
      </c>
      <c r="R80" s="58">
        <f>F80-(J80+J81)</f>
        <v>155.54739999999998</v>
      </c>
      <c r="S80" s="58">
        <f>Q80/0.85</f>
        <v>89.995630252100838</v>
      </c>
    </row>
    <row r="81" spans="1:19" s="24" customFormat="1" ht="14">
      <c r="A81" s="20">
        <v>71</v>
      </c>
      <c r="B81" s="64"/>
      <c r="C81" s="21" t="s">
        <v>33</v>
      </c>
      <c r="D81" s="21">
        <v>6</v>
      </c>
      <c r="E81" s="22">
        <v>400</v>
      </c>
      <c r="F81" s="25">
        <f t="shared" si="17"/>
        <v>340</v>
      </c>
      <c r="G81" s="42">
        <f t="shared" si="24"/>
        <v>38.53564547206166</v>
      </c>
      <c r="H81" s="42">
        <f t="shared" si="20"/>
        <v>578.03468208092488</v>
      </c>
      <c r="I81" s="23">
        <f t="shared" si="18"/>
        <v>81.260571428571424</v>
      </c>
      <c r="J81" s="23">
        <f t="shared" si="21"/>
        <v>56.882399999999997</v>
      </c>
      <c r="K81" s="23">
        <v>122</v>
      </c>
      <c r="L81" s="23">
        <v>79</v>
      </c>
      <c r="M81" s="23">
        <v>73</v>
      </c>
      <c r="N81" s="23">
        <f t="shared" si="22"/>
        <v>91.333333333333329</v>
      </c>
      <c r="O81" s="23">
        <f t="shared" si="23"/>
        <v>6.0888888888888886</v>
      </c>
      <c r="P81" s="23">
        <f t="shared" si="19"/>
        <v>0.15800666666666666</v>
      </c>
      <c r="Q81" s="59"/>
      <c r="R81" s="59"/>
      <c r="S81" s="59"/>
    </row>
    <row r="82" spans="1:19" s="24" customFormat="1" ht="14">
      <c r="A82" s="20">
        <v>72</v>
      </c>
      <c r="B82" s="63" t="str">
        <f>'[1]Ф15,Ф36'!$K$11</f>
        <v>ТП-59</v>
      </c>
      <c r="C82" s="21" t="s">
        <v>32</v>
      </c>
      <c r="D82" s="21">
        <v>6</v>
      </c>
      <c r="E82" s="22">
        <v>400</v>
      </c>
      <c r="F82" s="25">
        <f t="shared" si="17"/>
        <v>340</v>
      </c>
      <c r="G82" s="42">
        <f t="shared" si="24"/>
        <v>38.53564547206166</v>
      </c>
      <c r="H82" s="42">
        <f t="shared" si="20"/>
        <v>578.03468208092488</v>
      </c>
      <c r="I82" s="23">
        <f t="shared" si="18"/>
        <v>187.43314285714285</v>
      </c>
      <c r="J82" s="23">
        <f t="shared" si="21"/>
        <v>131.20320000000001</v>
      </c>
      <c r="K82" s="23">
        <v>223</v>
      </c>
      <c r="L82" s="23">
        <v>208</v>
      </c>
      <c r="M82" s="23">
        <v>201</v>
      </c>
      <c r="N82" s="23">
        <f t="shared" si="22"/>
        <v>210.66666666666666</v>
      </c>
      <c r="O82" s="23">
        <f t="shared" si="23"/>
        <v>14.044444444444444</v>
      </c>
      <c r="P82" s="23">
        <f t="shared" si="19"/>
        <v>0.3644533333333333</v>
      </c>
      <c r="Q82" s="58">
        <f>F82-(I82+I83)</f>
        <v>152.56685714285715</v>
      </c>
      <c r="R82" s="58">
        <f>F82-(J82+J83)</f>
        <v>208.79679999999999</v>
      </c>
      <c r="S82" s="58">
        <f>Q82/0.85</f>
        <v>179.49042016806723</v>
      </c>
    </row>
    <row r="83" spans="1:19" s="24" customFormat="1" ht="14">
      <c r="A83" s="20">
        <v>73</v>
      </c>
      <c r="B83" s="64"/>
      <c r="C83" s="21" t="s">
        <v>33</v>
      </c>
      <c r="D83" s="21">
        <v>6</v>
      </c>
      <c r="E83" s="22">
        <v>630</v>
      </c>
      <c r="F83" s="25">
        <f t="shared" si="17"/>
        <v>535.5</v>
      </c>
      <c r="G83" s="42">
        <v>60.621000000000002</v>
      </c>
      <c r="H83" s="42">
        <f t="shared" si="20"/>
        <v>909.31500000000005</v>
      </c>
      <c r="I83" s="23">
        <f t="shared" si="18"/>
        <v>0</v>
      </c>
      <c r="J83" s="23">
        <f t="shared" si="21"/>
        <v>0</v>
      </c>
      <c r="K83" s="23">
        <v>0</v>
      </c>
      <c r="L83" s="23">
        <v>0</v>
      </c>
      <c r="M83" s="23">
        <v>0</v>
      </c>
      <c r="N83" s="23">
        <f t="shared" si="22"/>
        <v>0</v>
      </c>
      <c r="O83" s="23">
        <f t="shared" si="23"/>
        <v>0</v>
      </c>
      <c r="P83" s="23">
        <f t="shared" si="19"/>
        <v>0</v>
      </c>
      <c r="Q83" s="59"/>
      <c r="R83" s="59"/>
      <c r="S83" s="59"/>
    </row>
    <row r="84" spans="1:19" s="24" customFormat="1" ht="14">
      <c r="A84" s="20">
        <v>74</v>
      </c>
      <c r="B84" s="75" t="str">
        <f>'[1]Ф15,Ф36'!$K$25</f>
        <v>ТП-62</v>
      </c>
      <c r="C84" s="21" t="s">
        <v>32</v>
      </c>
      <c r="D84" s="21">
        <v>6</v>
      </c>
      <c r="E84" s="22">
        <v>630</v>
      </c>
      <c r="F84" s="25">
        <f t="shared" si="17"/>
        <v>535.5</v>
      </c>
      <c r="G84" s="42">
        <v>60.621000000000002</v>
      </c>
      <c r="H84" s="42">
        <f t="shared" si="20"/>
        <v>909.31500000000005</v>
      </c>
      <c r="I84" s="23">
        <f t="shared" si="18"/>
        <v>150.95485714285712</v>
      </c>
      <c r="J84" s="23">
        <f t="shared" si="21"/>
        <v>105.66839999999999</v>
      </c>
      <c r="K84" s="23">
        <v>171</v>
      </c>
      <c r="L84" s="23">
        <v>149</v>
      </c>
      <c r="M84" s="23">
        <v>189</v>
      </c>
      <c r="N84" s="23">
        <f t="shared" si="22"/>
        <v>169.66666666666666</v>
      </c>
      <c r="O84" s="23">
        <f t="shared" si="23"/>
        <v>11.31111111111111</v>
      </c>
      <c r="P84" s="23">
        <f t="shared" si="19"/>
        <v>0.1865873395541332</v>
      </c>
      <c r="Q84" s="61">
        <f>F84-(I84+I85)</f>
        <v>340.94914285714287</v>
      </c>
      <c r="R84" s="61">
        <f>F84-(J84+J85)</f>
        <v>399.31439999999998</v>
      </c>
      <c r="S84" s="61">
        <f>Q84/0.85</f>
        <v>401.11663865546222</v>
      </c>
    </row>
    <row r="85" spans="1:19" s="24" customFormat="1" ht="14">
      <c r="A85" s="20">
        <v>75</v>
      </c>
      <c r="B85" s="76"/>
      <c r="C85" s="21" t="s">
        <v>33</v>
      </c>
      <c r="D85" s="21">
        <v>6</v>
      </c>
      <c r="E85" s="22">
        <v>630</v>
      </c>
      <c r="F85" s="25">
        <f t="shared" si="17"/>
        <v>535.5</v>
      </c>
      <c r="G85" s="42">
        <v>60.621000000000002</v>
      </c>
      <c r="H85" s="42">
        <f t="shared" si="20"/>
        <v>909.31500000000005</v>
      </c>
      <c r="I85" s="23">
        <f t="shared" si="18"/>
        <v>43.595999999999997</v>
      </c>
      <c r="J85" s="23">
        <f t="shared" si="21"/>
        <v>30.517200000000003</v>
      </c>
      <c r="K85" s="23">
        <v>58</v>
      </c>
      <c r="L85" s="23">
        <v>38</v>
      </c>
      <c r="M85" s="23">
        <v>51</v>
      </c>
      <c r="N85" s="23">
        <f t="shared" si="22"/>
        <v>49</v>
      </c>
      <c r="O85" s="23">
        <f t="shared" si="23"/>
        <v>3.2666666666666666</v>
      </c>
      <c r="P85" s="23">
        <f t="shared" si="19"/>
        <v>5.3886716924278162E-2</v>
      </c>
      <c r="Q85" s="62"/>
      <c r="R85" s="62"/>
      <c r="S85" s="62"/>
    </row>
    <row r="86" spans="1:19" s="24" customFormat="1" ht="14">
      <c r="A86" s="20">
        <v>76</v>
      </c>
      <c r="B86" s="63" t="str">
        <f>'[1]Ф15,Ф36'!$K$36</f>
        <v>ТП-92</v>
      </c>
      <c r="C86" s="21" t="s">
        <v>32</v>
      </c>
      <c r="D86" s="21">
        <v>6</v>
      </c>
      <c r="E86" s="22">
        <v>400</v>
      </c>
      <c r="F86" s="25">
        <f t="shared" si="17"/>
        <v>340</v>
      </c>
      <c r="G86" s="42">
        <f t="shared" si="24"/>
        <v>38.53564547206166</v>
      </c>
      <c r="H86" s="42">
        <f t="shared" si="20"/>
        <v>578.03468208092488</v>
      </c>
      <c r="I86" s="23">
        <f t="shared" si="18"/>
        <v>217.23857142857142</v>
      </c>
      <c r="J86" s="23">
        <f t="shared" si="21"/>
        <v>152.06700000000001</v>
      </c>
      <c r="K86" s="23">
        <v>275</v>
      </c>
      <c r="L86" s="23">
        <v>239.3</v>
      </c>
      <c r="M86" s="23">
        <v>218.2</v>
      </c>
      <c r="N86" s="23">
        <f t="shared" si="22"/>
        <v>244.16666666666666</v>
      </c>
      <c r="O86" s="23">
        <f t="shared" si="23"/>
        <v>16.277777777777779</v>
      </c>
      <c r="P86" s="23">
        <f t="shared" si="19"/>
        <v>0.42240833333333333</v>
      </c>
      <c r="Q86" s="58">
        <f>F86-(I86+I87)</f>
        <v>122.76142857142858</v>
      </c>
      <c r="R86" s="58">
        <f>F86-(J86+J87)</f>
        <v>187.93299999999999</v>
      </c>
      <c r="S86" s="58">
        <f>Q86/0.85</f>
        <v>144.42521008403364</v>
      </c>
    </row>
    <row r="87" spans="1:19" s="24" customFormat="1" ht="14">
      <c r="A87" s="20">
        <v>77</v>
      </c>
      <c r="B87" s="64"/>
      <c r="C87" s="21" t="s">
        <v>33</v>
      </c>
      <c r="D87" s="21">
        <v>6</v>
      </c>
      <c r="E87" s="22">
        <v>400</v>
      </c>
      <c r="F87" s="25">
        <f t="shared" si="17"/>
        <v>340</v>
      </c>
      <c r="G87" s="42">
        <f t="shared" si="24"/>
        <v>38.53564547206166</v>
      </c>
      <c r="H87" s="42">
        <f t="shared" si="20"/>
        <v>578.03468208092488</v>
      </c>
      <c r="I87" s="23">
        <f t="shared" si="18"/>
        <v>0</v>
      </c>
      <c r="J87" s="23">
        <f t="shared" si="21"/>
        <v>0</v>
      </c>
      <c r="K87" s="23">
        <v>0</v>
      </c>
      <c r="L87" s="23">
        <v>0</v>
      </c>
      <c r="M87" s="23">
        <v>0</v>
      </c>
      <c r="N87" s="23">
        <f t="shared" si="22"/>
        <v>0</v>
      </c>
      <c r="O87" s="23">
        <f t="shared" si="23"/>
        <v>0</v>
      </c>
      <c r="P87" s="23">
        <f t="shared" si="19"/>
        <v>0</v>
      </c>
      <c r="Q87" s="59"/>
      <c r="R87" s="59"/>
      <c r="S87" s="59"/>
    </row>
    <row r="88" spans="1:19" s="24" customFormat="1" ht="14">
      <c r="A88" s="20">
        <v>78</v>
      </c>
      <c r="B88" s="63" t="str">
        <f>'[1]Ф15,Ф36'!$K$51</f>
        <v>ТП-53</v>
      </c>
      <c r="C88" s="21" t="s">
        <v>32</v>
      </c>
      <c r="D88" s="21">
        <v>6</v>
      </c>
      <c r="E88" s="22">
        <v>320</v>
      </c>
      <c r="F88" s="25">
        <f>E88*0.85</f>
        <v>272</v>
      </c>
      <c r="G88" s="42">
        <f t="shared" si="24"/>
        <v>30.828516377649329</v>
      </c>
      <c r="H88" s="42">
        <f t="shared" si="20"/>
        <v>462.42774566473992</v>
      </c>
      <c r="I88" s="23">
        <f t="shared" si="18"/>
        <v>150.36171428571427</v>
      </c>
      <c r="J88" s="23">
        <f t="shared" si="21"/>
        <v>105.25320000000001</v>
      </c>
      <c r="K88" s="23">
        <v>132</v>
      </c>
      <c r="L88" s="23">
        <v>186</v>
      </c>
      <c r="M88" s="23">
        <v>189</v>
      </c>
      <c r="N88" s="23">
        <f t="shared" si="22"/>
        <v>169</v>
      </c>
      <c r="O88" s="23">
        <f t="shared" si="23"/>
        <v>11.266666666666667</v>
      </c>
      <c r="P88" s="23">
        <f t="shared" si="19"/>
        <v>0.36546249999999997</v>
      </c>
      <c r="Q88" s="58">
        <f>F88-(I88+I89)</f>
        <v>121.63828571428573</v>
      </c>
      <c r="R88" s="58">
        <f>F88-(J88+J89)</f>
        <v>166.74680000000001</v>
      </c>
      <c r="S88" s="58">
        <f>Q88/0.85</f>
        <v>143.10386554621851</v>
      </c>
    </row>
    <row r="89" spans="1:19" s="24" customFormat="1" ht="14">
      <c r="A89" s="20">
        <v>79</v>
      </c>
      <c r="B89" s="64"/>
      <c r="C89" s="21" t="s">
        <v>33</v>
      </c>
      <c r="D89" s="21">
        <v>6</v>
      </c>
      <c r="E89" s="22">
        <v>320</v>
      </c>
      <c r="F89" s="25">
        <f t="shared" si="17"/>
        <v>272</v>
      </c>
      <c r="G89" s="42">
        <f t="shared" si="24"/>
        <v>30.828516377649329</v>
      </c>
      <c r="H89" s="42">
        <f t="shared" si="20"/>
        <v>462.42774566473992</v>
      </c>
      <c r="I89" s="23">
        <f t="shared" si="18"/>
        <v>0</v>
      </c>
      <c r="J89" s="23">
        <f t="shared" si="21"/>
        <v>0</v>
      </c>
      <c r="K89" s="23">
        <v>0</v>
      </c>
      <c r="L89" s="23">
        <v>0</v>
      </c>
      <c r="M89" s="23">
        <v>0</v>
      </c>
      <c r="N89" s="23">
        <f t="shared" si="22"/>
        <v>0</v>
      </c>
      <c r="O89" s="23">
        <f t="shared" si="23"/>
        <v>0</v>
      </c>
      <c r="P89" s="23">
        <f t="shared" si="19"/>
        <v>0</v>
      </c>
      <c r="Q89" s="59"/>
      <c r="R89" s="59"/>
      <c r="S89" s="59"/>
    </row>
    <row r="90" spans="1:19" s="24" customFormat="1" ht="14">
      <c r="A90" s="20">
        <v>80</v>
      </c>
      <c r="B90" s="63" t="str">
        <f>'[1]Ф15,Ф36'!$K$60</f>
        <v>ТП-46</v>
      </c>
      <c r="C90" s="21" t="s">
        <v>32</v>
      </c>
      <c r="D90" s="21">
        <v>6</v>
      </c>
      <c r="E90" s="22">
        <v>320</v>
      </c>
      <c r="F90" s="25">
        <f t="shared" si="17"/>
        <v>272</v>
      </c>
      <c r="G90" s="42">
        <f t="shared" si="24"/>
        <v>30.828516377649329</v>
      </c>
      <c r="H90" s="42">
        <f t="shared" si="20"/>
        <v>462.42774566473992</v>
      </c>
      <c r="I90" s="23">
        <f t="shared" si="18"/>
        <v>0</v>
      </c>
      <c r="J90" s="23">
        <f t="shared" si="21"/>
        <v>0</v>
      </c>
      <c r="K90" s="23">
        <v>0</v>
      </c>
      <c r="L90" s="23">
        <v>0</v>
      </c>
      <c r="M90" s="23">
        <v>0</v>
      </c>
      <c r="N90" s="23">
        <f t="shared" si="22"/>
        <v>0</v>
      </c>
      <c r="O90" s="23">
        <f t="shared" si="23"/>
        <v>0</v>
      </c>
      <c r="P90" s="23">
        <f t="shared" si="19"/>
        <v>0</v>
      </c>
      <c r="Q90" s="58">
        <f>F90-(I90+I91)</f>
        <v>229.88685714285714</v>
      </c>
      <c r="R90" s="58">
        <f>F90-(J90+J91)</f>
        <v>242.52080000000001</v>
      </c>
      <c r="S90" s="58">
        <f>Q90/0.85</f>
        <v>270.45512605042018</v>
      </c>
    </row>
    <row r="91" spans="1:19" s="24" customFormat="1" ht="14">
      <c r="A91" s="20">
        <v>81</v>
      </c>
      <c r="B91" s="64"/>
      <c r="C91" s="21" t="s">
        <v>33</v>
      </c>
      <c r="D91" s="21">
        <v>6</v>
      </c>
      <c r="E91" s="22">
        <v>320</v>
      </c>
      <c r="F91" s="25">
        <f t="shared" si="17"/>
        <v>272</v>
      </c>
      <c r="G91" s="42">
        <f t="shared" si="24"/>
        <v>30.828516377649329</v>
      </c>
      <c r="H91" s="42">
        <f t="shared" si="20"/>
        <v>462.42774566473992</v>
      </c>
      <c r="I91" s="23">
        <f t="shared" si="18"/>
        <v>42.113142857142861</v>
      </c>
      <c r="J91" s="23">
        <f t="shared" si="21"/>
        <v>29.479200000000002</v>
      </c>
      <c r="K91" s="23">
        <v>69</v>
      </c>
      <c r="L91" s="23">
        <v>29</v>
      </c>
      <c r="M91" s="23">
        <v>44</v>
      </c>
      <c r="N91" s="23">
        <f t="shared" si="22"/>
        <v>47.333333333333336</v>
      </c>
      <c r="O91" s="23">
        <f t="shared" si="23"/>
        <v>3.1555555555555559</v>
      </c>
      <c r="P91" s="23">
        <f t="shared" si="19"/>
        <v>0.10235833333333333</v>
      </c>
      <c r="Q91" s="59"/>
      <c r="R91" s="59"/>
      <c r="S91" s="59"/>
    </row>
    <row r="92" spans="1:19" s="24" customFormat="1" ht="14">
      <c r="A92" s="20">
        <v>82</v>
      </c>
      <c r="B92" s="63" t="str">
        <f>'[1]Ф15,Ф36'!$K$68</f>
        <v>ТП-40</v>
      </c>
      <c r="C92" s="21" t="s">
        <v>32</v>
      </c>
      <c r="D92" s="21">
        <v>6</v>
      </c>
      <c r="E92" s="22">
        <v>400</v>
      </c>
      <c r="F92" s="25">
        <f t="shared" si="17"/>
        <v>340</v>
      </c>
      <c r="G92" s="42">
        <f t="shared" si="24"/>
        <v>38.53564547206166</v>
      </c>
      <c r="H92" s="42">
        <f t="shared" si="20"/>
        <v>578.03468208092488</v>
      </c>
      <c r="I92" s="23">
        <f t="shared" si="18"/>
        <v>101.13085714285715</v>
      </c>
      <c r="J92" s="23">
        <f t="shared" si="21"/>
        <v>70.791600000000003</v>
      </c>
      <c r="K92" s="23">
        <v>95</v>
      </c>
      <c r="L92" s="23">
        <v>115</v>
      </c>
      <c r="M92" s="23">
        <v>131</v>
      </c>
      <c r="N92" s="23">
        <f t="shared" si="22"/>
        <v>113.66666666666667</v>
      </c>
      <c r="O92" s="23">
        <f t="shared" si="23"/>
        <v>7.5777777777777784</v>
      </c>
      <c r="P92" s="23">
        <f t="shared" si="19"/>
        <v>0.19664333333333334</v>
      </c>
      <c r="Q92" s="58">
        <f>F92-(I92+I93)</f>
        <v>224.63371428571429</v>
      </c>
      <c r="R92" s="58">
        <f>F92-(J92+J93)</f>
        <v>259.24360000000001</v>
      </c>
      <c r="S92" s="58">
        <f>Q92/0.85</f>
        <v>264.2749579831933</v>
      </c>
    </row>
    <row r="93" spans="1:19" s="24" customFormat="1" ht="14">
      <c r="A93" s="20">
        <v>83</v>
      </c>
      <c r="B93" s="64"/>
      <c r="C93" s="21" t="s">
        <v>33</v>
      </c>
      <c r="D93" s="21">
        <v>6</v>
      </c>
      <c r="E93" s="22">
        <v>400</v>
      </c>
      <c r="F93" s="25">
        <f t="shared" si="17"/>
        <v>340</v>
      </c>
      <c r="G93" s="42">
        <f t="shared" si="24"/>
        <v>38.53564547206166</v>
      </c>
      <c r="H93" s="42">
        <f t="shared" si="20"/>
        <v>578.03468208092488</v>
      </c>
      <c r="I93" s="23">
        <f t="shared" si="18"/>
        <v>14.235428571428571</v>
      </c>
      <c r="J93" s="23">
        <f t="shared" si="21"/>
        <v>9.9648000000000003</v>
      </c>
      <c r="K93" s="23">
        <v>17</v>
      </c>
      <c r="L93" s="23">
        <v>28</v>
      </c>
      <c r="M93" s="23">
        <v>3</v>
      </c>
      <c r="N93" s="23">
        <f t="shared" si="22"/>
        <v>16</v>
      </c>
      <c r="O93" s="23">
        <f t="shared" si="23"/>
        <v>1.0666666666666667</v>
      </c>
      <c r="P93" s="23">
        <f t="shared" si="19"/>
        <v>2.7679999999999996E-2</v>
      </c>
      <c r="Q93" s="59"/>
      <c r="R93" s="59"/>
      <c r="S93" s="59"/>
    </row>
    <row r="94" spans="1:19" s="24" customFormat="1" ht="14">
      <c r="A94" s="20">
        <v>84</v>
      </c>
      <c r="B94" s="63" t="str">
        <f>'[1]Ф15,Ф36'!$K$87</f>
        <v>ТП-63</v>
      </c>
      <c r="C94" s="21" t="s">
        <v>32</v>
      </c>
      <c r="D94" s="21">
        <v>6</v>
      </c>
      <c r="E94" s="22">
        <v>400</v>
      </c>
      <c r="F94" s="25">
        <f t="shared" si="17"/>
        <v>340</v>
      </c>
      <c r="G94" s="42">
        <f t="shared" si="24"/>
        <v>38.53564547206166</v>
      </c>
      <c r="H94" s="42">
        <f t="shared" si="20"/>
        <v>578.03468208092488</v>
      </c>
      <c r="I94" s="23">
        <f t="shared" si="18"/>
        <v>26.839714285714283</v>
      </c>
      <c r="J94" s="23">
        <f t="shared" si="21"/>
        <v>18.787800000000001</v>
      </c>
      <c r="K94" s="23">
        <v>42</v>
      </c>
      <c r="L94" s="23">
        <v>22</v>
      </c>
      <c r="M94" s="23">
        <v>26.5</v>
      </c>
      <c r="N94" s="23">
        <f t="shared" si="22"/>
        <v>30.166666666666668</v>
      </c>
      <c r="O94" s="23">
        <f t="shared" si="23"/>
        <v>2.0111111111111111</v>
      </c>
      <c r="P94" s="23">
        <f t="shared" si="19"/>
        <v>5.218833333333333E-2</v>
      </c>
      <c r="Q94" s="58">
        <f>F94-(I94+I95)</f>
        <v>242.57628571428575</v>
      </c>
      <c r="R94" s="58">
        <f>F94-(J94+J95)</f>
        <v>271.80340000000001</v>
      </c>
      <c r="S94" s="58">
        <f>Q94/0.85</f>
        <v>285.38386554621854</v>
      </c>
    </row>
    <row r="95" spans="1:19" s="24" customFormat="1" ht="14">
      <c r="A95" s="20">
        <v>85</v>
      </c>
      <c r="B95" s="64"/>
      <c r="C95" s="21" t="s">
        <v>33</v>
      </c>
      <c r="D95" s="21">
        <v>6</v>
      </c>
      <c r="E95" s="22">
        <v>400</v>
      </c>
      <c r="F95" s="25">
        <f t="shared" si="17"/>
        <v>340</v>
      </c>
      <c r="G95" s="42">
        <f t="shared" si="24"/>
        <v>38.53564547206166</v>
      </c>
      <c r="H95" s="42">
        <f t="shared" si="20"/>
        <v>578.03468208092488</v>
      </c>
      <c r="I95" s="23">
        <f t="shared" si="18"/>
        <v>70.583999999999989</v>
      </c>
      <c r="J95" s="23">
        <f t="shared" si="21"/>
        <v>49.408799999999999</v>
      </c>
      <c r="K95" s="23">
        <v>76</v>
      </c>
      <c r="L95" s="23">
        <v>62</v>
      </c>
      <c r="M95" s="23">
        <v>100</v>
      </c>
      <c r="N95" s="23">
        <f t="shared" si="22"/>
        <v>79.333333333333329</v>
      </c>
      <c r="O95" s="23">
        <f t="shared" si="23"/>
        <v>5.2888888888888888</v>
      </c>
      <c r="P95" s="23">
        <f t="shared" si="19"/>
        <v>0.13724666666666666</v>
      </c>
      <c r="Q95" s="59"/>
      <c r="R95" s="59"/>
      <c r="S95" s="59"/>
    </row>
    <row r="96" spans="1:19" s="24" customFormat="1" ht="15.75" customHeight="1">
      <c r="A96" s="20">
        <v>86</v>
      </c>
      <c r="B96" s="63" t="str">
        <f>'[1]Ф15,Ф36'!$K$97</f>
        <v>ТП-48</v>
      </c>
      <c r="C96" s="21" t="s">
        <v>32</v>
      </c>
      <c r="D96" s="21">
        <v>6</v>
      </c>
      <c r="E96" s="22">
        <v>630</v>
      </c>
      <c r="F96" s="25">
        <f t="shared" si="17"/>
        <v>535.5</v>
      </c>
      <c r="G96" s="42">
        <v>60.621000000000002</v>
      </c>
      <c r="H96" s="42">
        <f t="shared" si="20"/>
        <v>909.31500000000005</v>
      </c>
      <c r="I96" s="23">
        <f t="shared" si="18"/>
        <v>50.120571428571424</v>
      </c>
      <c r="J96" s="23">
        <f t="shared" si="21"/>
        <v>35.084400000000002</v>
      </c>
      <c r="K96" s="23">
        <v>55</v>
      </c>
      <c r="L96" s="23">
        <v>73</v>
      </c>
      <c r="M96" s="23">
        <v>41</v>
      </c>
      <c r="N96" s="23">
        <f t="shared" si="22"/>
        <v>56.333333333333336</v>
      </c>
      <c r="O96" s="23">
        <f t="shared" si="23"/>
        <v>3.7555555555555555</v>
      </c>
      <c r="P96" s="23">
        <f t="shared" si="19"/>
        <v>6.1951395647639518E-2</v>
      </c>
      <c r="Q96" s="58">
        <f>F96-(I96+I97)</f>
        <v>417.76114285714289</v>
      </c>
      <c r="R96" s="58">
        <f>F96-(J96+J97)</f>
        <v>453.08280000000002</v>
      </c>
      <c r="S96" s="58">
        <f>Q96/0.85</f>
        <v>491.48369747899164</v>
      </c>
    </row>
    <row r="97" spans="1:19" s="24" customFormat="1" ht="14">
      <c r="A97" s="20">
        <v>87</v>
      </c>
      <c r="B97" s="64"/>
      <c r="C97" s="21" t="s">
        <v>33</v>
      </c>
      <c r="D97" s="21">
        <v>6</v>
      </c>
      <c r="E97" s="22">
        <v>630</v>
      </c>
      <c r="F97" s="25">
        <f t="shared" si="17"/>
        <v>535.5</v>
      </c>
      <c r="G97" s="42">
        <v>60.621000000000002</v>
      </c>
      <c r="H97" s="42">
        <f t="shared" si="20"/>
        <v>909.31500000000005</v>
      </c>
      <c r="I97" s="23">
        <f t="shared" si="18"/>
        <v>67.618285714285705</v>
      </c>
      <c r="J97" s="23">
        <f t="shared" si="21"/>
        <v>47.332799999999999</v>
      </c>
      <c r="K97" s="23">
        <v>77</v>
      </c>
      <c r="L97" s="23">
        <v>77</v>
      </c>
      <c r="M97" s="23">
        <v>74</v>
      </c>
      <c r="N97" s="23">
        <f t="shared" si="22"/>
        <v>76</v>
      </c>
      <c r="O97" s="23">
        <f t="shared" si="23"/>
        <v>5.0666666666666664</v>
      </c>
      <c r="P97" s="23">
        <f t="shared" si="19"/>
        <v>8.357939767847225E-2</v>
      </c>
      <c r="Q97" s="59"/>
      <c r="R97" s="59"/>
      <c r="S97" s="59"/>
    </row>
    <row r="98" spans="1:19" s="24" customFormat="1" ht="14">
      <c r="A98" s="20">
        <v>88</v>
      </c>
      <c r="B98" s="63" t="s">
        <v>27</v>
      </c>
      <c r="C98" s="21" t="s">
        <v>32</v>
      </c>
      <c r="D98" s="21">
        <v>6</v>
      </c>
      <c r="E98" s="22">
        <v>400</v>
      </c>
      <c r="F98" s="25">
        <f t="shared" si="17"/>
        <v>340</v>
      </c>
      <c r="G98" s="42">
        <f t="shared" si="24"/>
        <v>38.53564547206166</v>
      </c>
      <c r="H98" s="42">
        <f t="shared" si="20"/>
        <v>578.03468208092488</v>
      </c>
      <c r="I98" s="23">
        <f t="shared" si="18"/>
        <v>50.35782857142857</v>
      </c>
      <c r="J98" s="23">
        <f t="shared" si="21"/>
        <v>35.250480000000003</v>
      </c>
      <c r="K98" s="23">
        <v>45</v>
      </c>
      <c r="L98" s="23">
        <v>47.8</v>
      </c>
      <c r="M98" s="23">
        <v>77</v>
      </c>
      <c r="N98" s="23">
        <f t="shared" si="22"/>
        <v>56.6</v>
      </c>
      <c r="O98" s="23">
        <f t="shared" si="23"/>
        <v>3.7733333333333334</v>
      </c>
      <c r="P98" s="23">
        <f t="shared" si="19"/>
        <v>9.7917999999999991E-2</v>
      </c>
      <c r="Q98" s="58">
        <f>F98-(I98+I99)</f>
        <v>250.28714285714287</v>
      </c>
      <c r="R98" s="58">
        <f>F98-(J98+J99)</f>
        <v>277.20100000000002</v>
      </c>
      <c r="S98" s="58">
        <f>Q98/0.85</f>
        <v>294.45546218487397</v>
      </c>
    </row>
    <row r="99" spans="1:19" s="24" customFormat="1" ht="14">
      <c r="A99" s="20">
        <v>89</v>
      </c>
      <c r="B99" s="64"/>
      <c r="C99" s="21" t="s">
        <v>33</v>
      </c>
      <c r="D99" s="21">
        <v>6</v>
      </c>
      <c r="E99" s="22">
        <v>400</v>
      </c>
      <c r="F99" s="25">
        <f t="shared" si="17"/>
        <v>340</v>
      </c>
      <c r="G99" s="42">
        <f t="shared" si="24"/>
        <v>38.53564547206166</v>
      </c>
      <c r="H99" s="42">
        <f t="shared" si="20"/>
        <v>578.03468208092488</v>
      </c>
      <c r="I99" s="23">
        <f t="shared" si="18"/>
        <v>39.355028571428562</v>
      </c>
      <c r="J99" s="23">
        <f t="shared" si="21"/>
        <v>27.548519999999996</v>
      </c>
      <c r="K99" s="23">
        <v>50</v>
      </c>
      <c r="L99" s="23">
        <v>49</v>
      </c>
      <c r="M99" s="23">
        <v>33.700000000000003</v>
      </c>
      <c r="N99" s="23">
        <f t="shared" si="22"/>
        <v>44.233333333333327</v>
      </c>
      <c r="O99" s="23">
        <f t="shared" si="23"/>
        <v>2.9488888888888884</v>
      </c>
      <c r="P99" s="23">
        <f t="shared" si="19"/>
        <v>7.6523666666666657E-2</v>
      </c>
      <c r="Q99" s="59"/>
      <c r="R99" s="59"/>
      <c r="S99" s="59"/>
    </row>
    <row r="100" spans="1:19" s="24" customFormat="1" ht="14">
      <c r="A100" s="20">
        <v>90</v>
      </c>
      <c r="B100" s="63" t="str">
        <f>'[1]Ф15,Ф36'!$K$119</f>
        <v>ТП-52</v>
      </c>
      <c r="C100" s="21" t="s">
        <v>32</v>
      </c>
      <c r="D100" s="21">
        <v>6</v>
      </c>
      <c r="E100" s="22">
        <v>400</v>
      </c>
      <c r="F100" s="25">
        <f t="shared" si="17"/>
        <v>340</v>
      </c>
      <c r="G100" s="42">
        <f t="shared" si="24"/>
        <v>38.53564547206166</v>
      </c>
      <c r="H100" s="42">
        <f t="shared" si="20"/>
        <v>578.03468208092488</v>
      </c>
      <c r="I100" s="23">
        <f t="shared" si="18"/>
        <v>31.792457142857142</v>
      </c>
      <c r="J100" s="23">
        <f t="shared" si="21"/>
        <v>22.254720000000002</v>
      </c>
      <c r="K100" s="23">
        <v>46.2</v>
      </c>
      <c r="L100" s="23">
        <v>23</v>
      </c>
      <c r="M100" s="23">
        <v>38</v>
      </c>
      <c r="N100" s="23">
        <f t="shared" si="22"/>
        <v>35.733333333333334</v>
      </c>
      <c r="O100" s="23">
        <f t="shared" si="23"/>
        <v>2.3822222222222225</v>
      </c>
      <c r="P100" s="23">
        <f t="shared" si="19"/>
        <v>6.1818666666666668E-2</v>
      </c>
      <c r="Q100" s="58">
        <f>F100-(I100+I101)</f>
        <v>305.24182857142858</v>
      </c>
      <c r="R100" s="58">
        <f>F100-(J100+J101)</f>
        <v>315.66928000000001</v>
      </c>
      <c r="S100" s="58">
        <f>Q100/0.85</f>
        <v>359.1080336134454</v>
      </c>
    </row>
    <row r="101" spans="1:19" s="24" customFormat="1" ht="14">
      <c r="A101" s="20">
        <v>91</v>
      </c>
      <c r="B101" s="64"/>
      <c r="C101" s="21" t="s">
        <v>33</v>
      </c>
      <c r="D101" s="21">
        <v>6</v>
      </c>
      <c r="E101" s="22">
        <v>400</v>
      </c>
      <c r="F101" s="25">
        <f t="shared" si="17"/>
        <v>340</v>
      </c>
      <c r="G101" s="42">
        <f t="shared" si="24"/>
        <v>38.53564547206166</v>
      </c>
      <c r="H101" s="42">
        <f t="shared" si="20"/>
        <v>578.03468208092488</v>
      </c>
      <c r="I101" s="23">
        <f t="shared" si="18"/>
        <v>2.9657142857142862</v>
      </c>
      <c r="J101" s="23">
        <f t="shared" si="21"/>
        <v>2.0760000000000001</v>
      </c>
      <c r="K101" s="23">
        <v>6</v>
      </c>
      <c r="L101" s="23">
        <v>3</v>
      </c>
      <c r="M101" s="23">
        <v>1</v>
      </c>
      <c r="N101" s="23">
        <f t="shared" si="22"/>
        <v>3.3333333333333335</v>
      </c>
      <c r="O101" s="23">
        <f t="shared" si="23"/>
        <v>0.22222222222222224</v>
      </c>
      <c r="P101" s="23">
        <f t="shared" si="19"/>
        <v>5.7666666666666665E-3</v>
      </c>
      <c r="Q101" s="59"/>
      <c r="R101" s="59"/>
      <c r="S101" s="59"/>
    </row>
    <row r="102" spans="1:19" s="24" customFormat="1" ht="14">
      <c r="A102" s="20">
        <v>92</v>
      </c>
      <c r="B102" s="21" t="str">
        <f>'[1]Ф15,Ф36'!$K$126</f>
        <v>КТП-19</v>
      </c>
      <c r="C102" s="21" t="s">
        <v>29</v>
      </c>
      <c r="D102" s="21">
        <v>6</v>
      </c>
      <c r="E102" s="22">
        <v>400</v>
      </c>
      <c r="F102" s="25">
        <f t="shared" si="17"/>
        <v>340</v>
      </c>
      <c r="G102" s="42">
        <f t="shared" si="24"/>
        <v>38.53564547206166</v>
      </c>
      <c r="H102" s="42">
        <f t="shared" si="20"/>
        <v>578.03468208092488</v>
      </c>
      <c r="I102" s="23">
        <f t="shared" si="18"/>
        <v>21.056571428571431</v>
      </c>
      <c r="J102" s="23">
        <f t="shared" si="21"/>
        <v>14.739600000000001</v>
      </c>
      <c r="K102" s="23">
        <v>26</v>
      </c>
      <c r="L102" s="23">
        <v>23</v>
      </c>
      <c r="M102" s="23">
        <v>22</v>
      </c>
      <c r="N102" s="23">
        <f t="shared" si="22"/>
        <v>23.666666666666668</v>
      </c>
      <c r="O102" s="23">
        <f t="shared" si="23"/>
        <v>1.5777777777777779</v>
      </c>
      <c r="P102" s="23">
        <f t="shared" si="19"/>
        <v>4.0943333333333332E-2</v>
      </c>
      <c r="Q102" s="3">
        <f>F102-I102</f>
        <v>318.94342857142857</v>
      </c>
      <c r="R102" s="3">
        <f>F102-J102</f>
        <v>325.2604</v>
      </c>
      <c r="S102" s="3">
        <f>Q102/0.85</f>
        <v>375.22756302521009</v>
      </c>
    </row>
    <row r="103" spans="1:19" s="24" customFormat="1" ht="14">
      <c r="A103" s="20">
        <v>93</v>
      </c>
      <c r="B103" s="63" t="str">
        <f>'[1]Ф46,Ф29'!$A$4</f>
        <v>ТП-65</v>
      </c>
      <c r="C103" s="21" t="s">
        <v>32</v>
      </c>
      <c r="D103" s="21">
        <v>6</v>
      </c>
      <c r="E103" s="22">
        <v>400</v>
      </c>
      <c r="F103" s="25">
        <f t="shared" si="17"/>
        <v>340</v>
      </c>
      <c r="G103" s="42">
        <f t="shared" si="24"/>
        <v>38.53564547206166</v>
      </c>
      <c r="H103" s="42">
        <f t="shared" si="20"/>
        <v>578.03468208092488</v>
      </c>
      <c r="I103" s="23">
        <f t="shared" si="18"/>
        <v>0</v>
      </c>
      <c r="J103" s="23">
        <f t="shared" si="21"/>
        <v>0</v>
      </c>
      <c r="K103" s="23">
        <v>0</v>
      </c>
      <c r="L103" s="23">
        <v>0</v>
      </c>
      <c r="M103" s="23">
        <v>0</v>
      </c>
      <c r="N103" s="23">
        <f t="shared" si="22"/>
        <v>0</v>
      </c>
      <c r="O103" s="23">
        <f t="shared" si="23"/>
        <v>0</v>
      </c>
      <c r="P103" s="23">
        <f t="shared" si="19"/>
        <v>0</v>
      </c>
      <c r="Q103" s="58">
        <f>F103-(I103+I104)</f>
        <v>259.15462857142859</v>
      </c>
      <c r="R103" s="58">
        <f>F103-(J103+J104)</f>
        <v>283.40823999999998</v>
      </c>
      <c r="S103" s="58">
        <f>Q103/0.85</f>
        <v>304.88779831932777</v>
      </c>
    </row>
    <row r="104" spans="1:19" s="24" customFormat="1" ht="14">
      <c r="A104" s="20">
        <v>94</v>
      </c>
      <c r="B104" s="64"/>
      <c r="C104" s="21" t="s">
        <v>33</v>
      </c>
      <c r="D104" s="21">
        <v>6</v>
      </c>
      <c r="E104" s="22">
        <v>400</v>
      </c>
      <c r="F104" s="25">
        <f t="shared" si="17"/>
        <v>340</v>
      </c>
      <c r="G104" s="42">
        <f t="shared" si="24"/>
        <v>38.53564547206166</v>
      </c>
      <c r="H104" s="42">
        <f t="shared" si="20"/>
        <v>578.03468208092488</v>
      </c>
      <c r="I104" s="23">
        <f t="shared" si="18"/>
        <v>80.845371428571426</v>
      </c>
      <c r="J104" s="23">
        <f t="shared" si="21"/>
        <v>56.591760000000008</v>
      </c>
      <c r="K104" s="23">
        <v>116</v>
      </c>
      <c r="L104" s="23">
        <v>94.3</v>
      </c>
      <c r="M104" s="23">
        <v>62.3</v>
      </c>
      <c r="N104" s="23">
        <f t="shared" si="22"/>
        <v>90.866666666666674</v>
      </c>
      <c r="O104" s="23">
        <f t="shared" si="23"/>
        <v>6.0577777777777779</v>
      </c>
      <c r="P104" s="23">
        <f t="shared" si="19"/>
        <v>0.15719933333333333</v>
      </c>
      <c r="Q104" s="59"/>
      <c r="R104" s="59"/>
      <c r="S104" s="59"/>
    </row>
    <row r="105" spans="1:19" s="24" customFormat="1" ht="14">
      <c r="A105" s="20">
        <v>95</v>
      </c>
      <c r="B105" s="63" t="str">
        <f>'[1]Ф46,Ф29'!$A$15</f>
        <v>ТП-67</v>
      </c>
      <c r="C105" s="21" t="s">
        <v>32</v>
      </c>
      <c r="D105" s="21">
        <v>6</v>
      </c>
      <c r="E105" s="22">
        <v>400</v>
      </c>
      <c r="F105" s="25">
        <f t="shared" si="17"/>
        <v>340</v>
      </c>
      <c r="G105" s="42">
        <f t="shared" si="24"/>
        <v>38.53564547206166</v>
      </c>
      <c r="H105" s="42">
        <f t="shared" si="20"/>
        <v>578.03468208092488</v>
      </c>
      <c r="I105" s="23">
        <f t="shared" si="18"/>
        <v>0</v>
      </c>
      <c r="J105" s="23">
        <f t="shared" si="21"/>
        <v>0</v>
      </c>
      <c r="K105" s="23">
        <v>0</v>
      </c>
      <c r="L105" s="23">
        <v>0</v>
      </c>
      <c r="M105" s="23">
        <v>0</v>
      </c>
      <c r="N105" s="23">
        <f t="shared" si="22"/>
        <v>0</v>
      </c>
      <c r="O105" s="23">
        <f t="shared" si="23"/>
        <v>0</v>
      </c>
      <c r="P105" s="23">
        <f t="shared" si="19"/>
        <v>0</v>
      </c>
      <c r="Q105" s="58">
        <f>F105-(I105+I106)</f>
        <v>209.09337142857143</v>
      </c>
      <c r="R105" s="58">
        <f>F105-(J105+J106)</f>
        <v>248.36536000000001</v>
      </c>
      <c r="S105" s="58">
        <f>Q105/0.85</f>
        <v>245.99220168067228</v>
      </c>
    </row>
    <row r="106" spans="1:19" s="24" customFormat="1" ht="14">
      <c r="A106" s="20">
        <v>96</v>
      </c>
      <c r="B106" s="64"/>
      <c r="C106" s="21" t="s">
        <v>33</v>
      </c>
      <c r="D106" s="21">
        <v>6</v>
      </c>
      <c r="E106" s="22">
        <v>400</v>
      </c>
      <c r="F106" s="25">
        <f t="shared" si="17"/>
        <v>340</v>
      </c>
      <c r="G106" s="42">
        <f t="shared" si="24"/>
        <v>38.53564547206166</v>
      </c>
      <c r="H106" s="42">
        <f t="shared" si="20"/>
        <v>578.03468208092488</v>
      </c>
      <c r="I106" s="23">
        <f t="shared" si="18"/>
        <v>130.90662857142857</v>
      </c>
      <c r="J106" s="23">
        <f t="shared" si="21"/>
        <v>91.634640000000005</v>
      </c>
      <c r="K106" s="23">
        <v>103.4</v>
      </c>
      <c r="L106" s="23">
        <v>233</v>
      </c>
      <c r="M106" s="23">
        <v>105</v>
      </c>
      <c r="N106" s="23">
        <f t="shared" si="22"/>
        <v>147.13333333333333</v>
      </c>
      <c r="O106" s="23">
        <f t="shared" si="23"/>
        <v>9.8088888888888892</v>
      </c>
      <c r="P106" s="23">
        <f t="shared" si="19"/>
        <v>0.25454066666666664</v>
      </c>
      <c r="Q106" s="59"/>
      <c r="R106" s="59"/>
      <c r="S106" s="59"/>
    </row>
    <row r="107" spans="1:19" s="24" customFormat="1" ht="14">
      <c r="A107" s="20">
        <v>97</v>
      </c>
      <c r="B107" s="63" t="str">
        <f>'[1]Ф46,Ф29'!$A$29</f>
        <v>ТП-68</v>
      </c>
      <c r="C107" s="21" t="s">
        <v>32</v>
      </c>
      <c r="D107" s="21">
        <v>6</v>
      </c>
      <c r="E107" s="22">
        <v>400</v>
      </c>
      <c r="F107" s="25">
        <f t="shared" si="17"/>
        <v>340</v>
      </c>
      <c r="G107" s="42">
        <f t="shared" si="24"/>
        <v>38.53564547206166</v>
      </c>
      <c r="H107" s="42">
        <f t="shared" si="20"/>
        <v>578.03468208092488</v>
      </c>
      <c r="I107" s="23">
        <f t="shared" si="18"/>
        <v>0</v>
      </c>
      <c r="J107" s="23">
        <f t="shared" si="21"/>
        <v>0</v>
      </c>
      <c r="K107" s="23">
        <v>0</v>
      </c>
      <c r="L107" s="23">
        <v>0</v>
      </c>
      <c r="M107" s="23">
        <v>0</v>
      </c>
      <c r="N107" s="23">
        <f t="shared" si="22"/>
        <v>0</v>
      </c>
      <c r="O107" s="23">
        <f t="shared" si="23"/>
        <v>0</v>
      </c>
      <c r="P107" s="23">
        <f t="shared" si="19"/>
        <v>0</v>
      </c>
      <c r="Q107" s="58">
        <f>F107-(I107+I108)</f>
        <v>145.15257142857143</v>
      </c>
      <c r="R107" s="58">
        <f>F107-(J107+J108)</f>
        <v>203.60679999999999</v>
      </c>
      <c r="S107" s="58">
        <f>Q107/0.85</f>
        <v>170.76773109243697</v>
      </c>
    </row>
    <row r="108" spans="1:19" s="24" customFormat="1" ht="14">
      <c r="A108" s="20">
        <v>98</v>
      </c>
      <c r="B108" s="64"/>
      <c r="C108" s="21" t="s">
        <v>33</v>
      </c>
      <c r="D108" s="21">
        <v>6</v>
      </c>
      <c r="E108" s="22">
        <v>400</v>
      </c>
      <c r="F108" s="25">
        <f t="shared" si="17"/>
        <v>340</v>
      </c>
      <c r="G108" s="42">
        <f t="shared" si="24"/>
        <v>38.53564547206166</v>
      </c>
      <c r="H108" s="42">
        <f t="shared" si="20"/>
        <v>578.03468208092488</v>
      </c>
      <c r="I108" s="23">
        <f t="shared" si="18"/>
        <v>194.84742857142857</v>
      </c>
      <c r="J108" s="23">
        <f t="shared" si="21"/>
        <v>136.39320000000001</v>
      </c>
      <c r="K108" s="23">
        <v>195</v>
      </c>
      <c r="L108" s="23">
        <v>257</v>
      </c>
      <c r="M108" s="23">
        <v>205</v>
      </c>
      <c r="N108" s="23">
        <f t="shared" si="22"/>
        <v>219</v>
      </c>
      <c r="O108" s="23">
        <f t="shared" si="23"/>
        <v>14.6</v>
      </c>
      <c r="P108" s="23">
        <f t="shared" si="19"/>
        <v>0.37886999999999998</v>
      </c>
      <c r="Q108" s="59"/>
      <c r="R108" s="59"/>
      <c r="S108" s="59"/>
    </row>
    <row r="109" spans="1:19" s="24" customFormat="1" ht="14">
      <c r="A109" s="20">
        <v>99</v>
      </c>
      <c r="B109" s="63" t="str">
        <f>'[1]Ф46,Ф29'!$A$41</f>
        <v>ТП-69</v>
      </c>
      <c r="C109" s="21" t="s">
        <v>32</v>
      </c>
      <c r="D109" s="21">
        <v>6</v>
      </c>
      <c r="E109" s="22">
        <v>630</v>
      </c>
      <c r="F109" s="25">
        <f t="shared" si="17"/>
        <v>535.5</v>
      </c>
      <c r="G109" s="42">
        <v>60.621000000000002</v>
      </c>
      <c r="H109" s="42">
        <f t="shared" si="20"/>
        <v>909.31500000000005</v>
      </c>
      <c r="I109" s="23">
        <f t="shared" si="18"/>
        <v>0</v>
      </c>
      <c r="J109" s="23">
        <f t="shared" si="21"/>
        <v>0</v>
      </c>
      <c r="K109" s="23">
        <v>0</v>
      </c>
      <c r="L109" s="23">
        <v>0</v>
      </c>
      <c r="M109" s="23">
        <v>0</v>
      </c>
      <c r="N109" s="23">
        <f t="shared" si="22"/>
        <v>0</v>
      </c>
      <c r="O109" s="23">
        <f t="shared" si="23"/>
        <v>0</v>
      </c>
      <c r="P109" s="23">
        <f t="shared" si="19"/>
        <v>0</v>
      </c>
      <c r="Q109" s="58">
        <f>F110-(I109+I110)</f>
        <v>187.76988571428569</v>
      </c>
      <c r="R109" s="58">
        <f>F110-(J109+J110)</f>
        <v>233.43892</v>
      </c>
      <c r="S109" s="58">
        <f>Q109/0.85</f>
        <v>220.90574789915965</v>
      </c>
    </row>
    <row r="110" spans="1:19" s="24" customFormat="1" ht="14">
      <c r="A110" s="20">
        <v>100</v>
      </c>
      <c r="B110" s="64"/>
      <c r="C110" s="21" t="s">
        <v>33</v>
      </c>
      <c r="D110" s="21">
        <v>6</v>
      </c>
      <c r="E110" s="22">
        <v>400</v>
      </c>
      <c r="F110" s="25">
        <f t="shared" si="17"/>
        <v>340</v>
      </c>
      <c r="G110" s="42">
        <f t="shared" si="24"/>
        <v>38.53564547206166</v>
      </c>
      <c r="H110" s="42">
        <f t="shared" si="20"/>
        <v>578.03468208092488</v>
      </c>
      <c r="I110" s="23">
        <f t="shared" si="18"/>
        <v>152.23011428571431</v>
      </c>
      <c r="J110" s="23">
        <f t="shared" si="21"/>
        <v>106.56108</v>
      </c>
      <c r="K110" s="23">
        <v>166.3</v>
      </c>
      <c r="L110" s="23">
        <v>162.4</v>
      </c>
      <c r="M110" s="23">
        <v>184.6</v>
      </c>
      <c r="N110" s="23">
        <f t="shared" si="22"/>
        <v>171.1</v>
      </c>
      <c r="O110" s="23">
        <f t="shared" si="23"/>
        <v>11.406666666666668</v>
      </c>
      <c r="P110" s="23">
        <f t="shared" si="19"/>
        <v>0.29600300000000002</v>
      </c>
      <c r="Q110" s="59"/>
      <c r="R110" s="59"/>
      <c r="S110" s="59"/>
    </row>
    <row r="111" spans="1:19" s="24" customFormat="1" ht="14">
      <c r="A111" s="20">
        <v>101</v>
      </c>
      <c r="B111" s="63" t="str">
        <f>'[1]Ф46,Ф29'!$A$55</f>
        <v>ТП-42</v>
      </c>
      <c r="C111" s="21" t="s">
        <v>32</v>
      </c>
      <c r="D111" s="21">
        <v>6</v>
      </c>
      <c r="E111" s="22">
        <v>400</v>
      </c>
      <c r="F111" s="25">
        <f t="shared" si="17"/>
        <v>340</v>
      </c>
      <c r="G111" s="42">
        <f t="shared" si="24"/>
        <v>38.53564547206166</v>
      </c>
      <c r="H111" s="42">
        <f t="shared" si="20"/>
        <v>578.03468208092488</v>
      </c>
      <c r="I111" s="23">
        <f t="shared" si="18"/>
        <v>69.130800000000008</v>
      </c>
      <c r="J111" s="23">
        <f t="shared" si="21"/>
        <v>48.391560000000005</v>
      </c>
      <c r="K111" s="23">
        <v>47.7</v>
      </c>
      <c r="L111" s="23">
        <v>102.4</v>
      </c>
      <c r="M111" s="23">
        <v>83</v>
      </c>
      <c r="N111" s="23">
        <f t="shared" si="22"/>
        <v>77.7</v>
      </c>
      <c r="O111" s="23">
        <f t="shared" si="23"/>
        <v>5.1800000000000006</v>
      </c>
      <c r="P111" s="23">
        <f t="shared" si="19"/>
        <v>0.13442100000000001</v>
      </c>
      <c r="Q111" s="58">
        <f>F111-(I111+I112)</f>
        <v>223.12119999999999</v>
      </c>
      <c r="R111" s="58">
        <f>F111-(J111+J112)</f>
        <v>258.18484000000001</v>
      </c>
      <c r="S111" s="58">
        <f>Q111/0.85</f>
        <v>262.49552941176472</v>
      </c>
    </row>
    <row r="112" spans="1:19" s="24" customFormat="1" ht="14">
      <c r="A112" s="20">
        <v>102</v>
      </c>
      <c r="B112" s="64"/>
      <c r="C112" s="21" t="s">
        <v>33</v>
      </c>
      <c r="D112" s="21">
        <v>6</v>
      </c>
      <c r="E112" s="22">
        <v>400</v>
      </c>
      <c r="F112" s="25">
        <f t="shared" si="17"/>
        <v>340</v>
      </c>
      <c r="G112" s="42">
        <f t="shared" si="24"/>
        <v>38.53564547206166</v>
      </c>
      <c r="H112" s="42">
        <f t="shared" si="20"/>
        <v>578.03468208092488</v>
      </c>
      <c r="I112" s="23">
        <f t="shared" si="18"/>
        <v>47.74799999999999</v>
      </c>
      <c r="J112" s="23">
        <f t="shared" si="21"/>
        <v>33.4236</v>
      </c>
      <c r="K112" s="23">
        <v>59</v>
      </c>
      <c r="L112" s="23">
        <v>49</v>
      </c>
      <c r="M112" s="23">
        <v>53</v>
      </c>
      <c r="N112" s="23">
        <f t="shared" si="22"/>
        <v>53.666666666666664</v>
      </c>
      <c r="O112" s="23">
        <f t="shared" si="23"/>
        <v>3.5777777777777775</v>
      </c>
      <c r="P112" s="23">
        <f t="shared" si="19"/>
        <v>9.2843333333333319E-2</v>
      </c>
      <c r="Q112" s="59"/>
      <c r="R112" s="59"/>
      <c r="S112" s="59"/>
    </row>
    <row r="113" spans="1:19" s="24" customFormat="1" ht="14">
      <c r="A113" s="20">
        <v>103</v>
      </c>
      <c r="B113" s="63" t="str">
        <f>'[1]Ф46,Ф29'!$A$71</f>
        <v>ТП-44</v>
      </c>
      <c r="C113" s="21" t="s">
        <v>32</v>
      </c>
      <c r="D113" s="21">
        <v>6</v>
      </c>
      <c r="E113" s="22">
        <v>400</v>
      </c>
      <c r="F113" s="25">
        <f t="shared" si="17"/>
        <v>340</v>
      </c>
      <c r="G113" s="42">
        <f t="shared" si="24"/>
        <v>38.53564547206166</v>
      </c>
      <c r="H113" s="42">
        <f t="shared" si="20"/>
        <v>578.03468208092488</v>
      </c>
      <c r="I113" s="23">
        <f t="shared" si="18"/>
        <v>95.495999999999981</v>
      </c>
      <c r="J113" s="23">
        <f t="shared" si="21"/>
        <v>66.847200000000001</v>
      </c>
      <c r="K113" s="23">
        <v>116</v>
      </c>
      <c r="L113" s="23">
        <v>99</v>
      </c>
      <c r="M113" s="23">
        <v>107</v>
      </c>
      <c r="N113" s="23">
        <f t="shared" si="22"/>
        <v>107.33333333333333</v>
      </c>
      <c r="O113" s="23">
        <f t="shared" si="23"/>
        <v>7.155555555555555</v>
      </c>
      <c r="P113" s="23">
        <f t="shared" si="19"/>
        <v>0.18568666666666664</v>
      </c>
      <c r="Q113" s="58">
        <f>F113-(I113+I114)</f>
        <v>244.50400000000002</v>
      </c>
      <c r="R113" s="58">
        <f>F113-(J113+J114)</f>
        <v>273.15280000000001</v>
      </c>
      <c r="S113" s="58">
        <f>Q113/0.85</f>
        <v>287.65176470588239</v>
      </c>
    </row>
    <row r="114" spans="1:19" s="24" customFormat="1" ht="14">
      <c r="A114" s="20">
        <v>104</v>
      </c>
      <c r="B114" s="64"/>
      <c r="C114" s="21" t="s">
        <v>33</v>
      </c>
      <c r="D114" s="21">
        <v>6</v>
      </c>
      <c r="E114" s="22">
        <v>400</v>
      </c>
      <c r="F114" s="25">
        <f t="shared" si="17"/>
        <v>340</v>
      </c>
      <c r="G114" s="42">
        <f t="shared" si="24"/>
        <v>38.53564547206166</v>
      </c>
      <c r="H114" s="42">
        <f t="shared" si="20"/>
        <v>578.03468208092488</v>
      </c>
      <c r="I114" s="23">
        <f t="shared" si="18"/>
        <v>0</v>
      </c>
      <c r="J114" s="23">
        <f t="shared" si="21"/>
        <v>0</v>
      </c>
      <c r="K114" s="23">
        <v>0</v>
      </c>
      <c r="L114" s="23">
        <v>0</v>
      </c>
      <c r="M114" s="23">
        <v>0</v>
      </c>
      <c r="N114" s="23">
        <f t="shared" si="22"/>
        <v>0</v>
      </c>
      <c r="O114" s="23">
        <f t="shared" si="23"/>
        <v>0</v>
      </c>
      <c r="P114" s="23">
        <f t="shared" si="19"/>
        <v>0</v>
      </c>
      <c r="Q114" s="59"/>
      <c r="R114" s="59"/>
      <c r="S114" s="59"/>
    </row>
    <row r="115" spans="1:19" s="24" customFormat="1" ht="14">
      <c r="A115" s="20">
        <v>105</v>
      </c>
      <c r="B115" s="63" t="str">
        <f>'[1]Ф46,Ф29'!$A$84</f>
        <v>ТП-47</v>
      </c>
      <c r="C115" s="21" t="s">
        <v>32</v>
      </c>
      <c r="D115" s="21">
        <v>6</v>
      </c>
      <c r="E115" s="22">
        <v>630</v>
      </c>
      <c r="F115" s="25">
        <f t="shared" ref="F115:F134" si="25">E115*0.85</f>
        <v>535.5</v>
      </c>
      <c r="G115" s="42">
        <f t="shared" si="24"/>
        <v>60.693641618497118</v>
      </c>
      <c r="H115" s="42">
        <f t="shared" si="20"/>
        <v>910.40462427745672</v>
      </c>
      <c r="I115" s="23">
        <f t="shared" ref="I115:I134" si="26">1.73*D115*0.9*O115/0.7</f>
        <v>117.14571428571426</v>
      </c>
      <c r="J115" s="23">
        <f t="shared" si="21"/>
        <v>82.001999999999995</v>
      </c>
      <c r="K115" s="23">
        <v>146</v>
      </c>
      <c r="L115" s="23">
        <v>133</v>
      </c>
      <c r="M115" s="23">
        <v>116</v>
      </c>
      <c r="N115" s="23">
        <f t="shared" si="22"/>
        <v>131.66666666666666</v>
      </c>
      <c r="O115" s="23">
        <f t="shared" si="23"/>
        <v>8.7777777777777768</v>
      </c>
      <c r="P115" s="23">
        <f t="shared" ref="P115:P134" si="27">O115/G115</f>
        <v>0.1446243386243386</v>
      </c>
      <c r="Q115" s="58">
        <f>F116-(I115+I116)</f>
        <v>51.054285714285754</v>
      </c>
      <c r="R115" s="58">
        <f>F116-(J115+J116)</f>
        <v>117.33799999999999</v>
      </c>
      <c r="S115" s="58">
        <f>Q115/0.85</f>
        <v>60.063865546218537</v>
      </c>
    </row>
    <row r="116" spans="1:19" s="24" customFormat="1" ht="14">
      <c r="A116" s="20">
        <v>106</v>
      </c>
      <c r="B116" s="64"/>
      <c r="C116" s="21" t="s">
        <v>33</v>
      </c>
      <c r="D116" s="21">
        <v>6</v>
      </c>
      <c r="E116" s="22">
        <v>320</v>
      </c>
      <c r="F116" s="25">
        <f t="shared" si="25"/>
        <v>272</v>
      </c>
      <c r="G116" s="42">
        <f t="shared" si="24"/>
        <v>30.828516377649329</v>
      </c>
      <c r="H116" s="42">
        <f t="shared" ref="H116:H134" si="28">G116*15</f>
        <v>462.42774566473992</v>
      </c>
      <c r="I116" s="23">
        <f t="shared" si="26"/>
        <v>103.79999999999998</v>
      </c>
      <c r="J116" s="23">
        <f t="shared" ref="J116:J134" si="29">1.73*0.4*0.9*N116</f>
        <v>72.660000000000011</v>
      </c>
      <c r="K116" s="23">
        <v>127</v>
      </c>
      <c r="L116" s="23">
        <v>97</v>
      </c>
      <c r="M116" s="23">
        <v>126</v>
      </c>
      <c r="N116" s="23">
        <f t="shared" ref="N116:N134" si="30">(M116+K116+L116)/3</f>
        <v>116.66666666666667</v>
      </c>
      <c r="O116" s="23">
        <f t="shared" ref="O116:O134" si="31">(K116+L116+M116)/3/15</f>
        <v>7.7777777777777777</v>
      </c>
      <c r="P116" s="23">
        <f t="shared" si="27"/>
        <v>0.25229166666666664</v>
      </c>
      <c r="Q116" s="59"/>
      <c r="R116" s="59"/>
      <c r="S116" s="59"/>
    </row>
    <row r="117" spans="1:19" s="24" customFormat="1" ht="14">
      <c r="A117" s="20">
        <v>107</v>
      </c>
      <c r="B117" s="63" t="str">
        <f>'[1]Ф46,Ф29'!$K$4</f>
        <v>ТП-54</v>
      </c>
      <c r="C117" s="21" t="s">
        <v>32</v>
      </c>
      <c r="D117" s="21">
        <v>6</v>
      </c>
      <c r="E117" s="22">
        <v>320</v>
      </c>
      <c r="F117" s="25">
        <f t="shared" si="25"/>
        <v>272</v>
      </c>
      <c r="G117" s="42">
        <f t="shared" si="24"/>
        <v>30.828516377649329</v>
      </c>
      <c r="H117" s="42">
        <f t="shared" si="28"/>
        <v>462.42774566473992</v>
      </c>
      <c r="I117" s="23">
        <f t="shared" si="26"/>
        <v>89.861142857142852</v>
      </c>
      <c r="J117" s="23">
        <f t="shared" si="29"/>
        <v>62.902799999999999</v>
      </c>
      <c r="K117" s="23">
        <v>100</v>
      </c>
      <c r="L117" s="23">
        <v>111</v>
      </c>
      <c r="M117" s="23">
        <v>92</v>
      </c>
      <c r="N117" s="23">
        <f t="shared" si="30"/>
        <v>101</v>
      </c>
      <c r="O117" s="23">
        <f t="shared" si="31"/>
        <v>6.7333333333333334</v>
      </c>
      <c r="P117" s="23">
        <f t="shared" si="27"/>
        <v>0.21841249999999998</v>
      </c>
      <c r="Q117" s="58">
        <f>F117-(I117+I118)</f>
        <v>150.70228571428572</v>
      </c>
      <c r="R117" s="58">
        <f>F117-(J117+J118)</f>
        <v>187.0916</v>
      </c>
      <c r="S117" s="58">
        <f>Q117/0.85</f>
        <v>177.2968067226891</v>
      </c>
    </row>
    <row r="118" spans="1:19" s="24" customFormat="1" ht="14">
      <c r="A118" s="20">
        <v>108</v>
      </c>
      <c r="B118" s="64"/>
      <c r="C118" s="21" t="s">
        <v>33</v>
      </c>
      <c r="D118" s="21">
        <v>6</v>
      </c>
      <c r="E118" s="22">
        <v>400</v>
      </c>
      <c r="F118" s="25">
        <f t="shared" si="25"/>
        <v>340</v>
      </c>
      <c r="G118" s="42">
        <f t="shared" si="24"/>
        <v>38.53564547206166</v>
      </c>
      <c r="H118" s="42">
        <f t="shared" si="28"/>
        <v>578.03468208092488</v>
      </c>
      <c r="I118" s="23">
        <f t="shared" si="26"/>
        <v>31.436571428571426</v>
      </c>
      <c r="J118" s="23">
        <f t="shared" si="29"/>
        <v>22.005600000000001</v>
      </c>
      <c r="K118" s="23">
        <v>37</v>
      </c>
      <c r="L118" s="23">
        <v>31</v>
      </c>
      <c r="M118" s="23">
        <v>38</v>
      </c>
      <c r="N118" s="23">
        <f t="shared" si="30"/>
        <v>35.333333333333336</v>
      </c>
      <c r="O118" s="23">
        <f t="shared" si="31"/>
        <v>2.3555555555555556</v>
      </c>
      <c r="P118" s="23">
        <f t="shared" si="27"/>
        <v>6.1126666666666662E-2</v>
      </c>
      <c r="Q118" s="59"/>
      <c r="R118" s="59"/>
      <c r="S118" s="59"/>
    </row>
    <row r="119" spans="1:19" s="24" customFormat="1" ht="14">
      <c r="A119" s="20">
        <v>109</v>
      </c>
      <c r="B119" s="63" t="str">
        <f>'[1]Ф46,Ф29'!$K$18</f>
        <v>ТП-82</v>
      </c>
      <c r="C119" s="21" t="s">
        <v>32</v>
      </c>
      <c r="D119" s="21">
        <v>6</v>
      </c>
      <c r="E119" s="22">
        <v>400</v>
      </c>
      <c r="F119" s="25">
        <f t="shared" si="25"/>
        <v>340</v>
      </c>
      <c r="G119" s="42">
        <f t="shared" si="24"/>
        <v>38.53564547206166</v>
      </c>
      <c r="H119" s="42">
        <f t="shared" si="28"/>
        <v>578.03468208092488</v>
      </c>
      <c r="I119" s="23">
        <f t="shared" si="26"/>
        <v>70.287428571428563</v>
      </c>
      <c r="J119" s="23">
        <f t="shared" si="29"/>
        <v>49.2012</v>
      </c>
      <c r="K119" s="23">
        <v>75</v>
      </c>
      <c r="L119" s="23">
        <v>94</v>
      </c>
      <c r="M119" s="23">
        <v>68</v>
      </c>
      <c r="N119" s="23">
        <f t="shared" si="30"/>
        <v>79</v>
      </c>
      <c r="O119" s="23">
        <f t="shared" si="31"/>
        <v>5.2666666666666666</v>
      </c>
      <c r="P119" s="23">
        <f t="shared" si="27"/>
        <v>0.13666999999999999</v>
      </c>
      <c r="Q119" s="58">
        <f>F119-(I119+I120)</f>
        <v>269.71257142857144</v>
      </c>
      <c r="R119" s="58">
        <f>F119-(J119+J120)</f>
        <v>290.79880000000003</v>
      </c>
      <c r="S119" s="58">
        <f>Q119/0.85</f>
        <v>317.30890756302523</v>
      </c>
    </row>
    <row r="120" spans="1:19" s="24" customFormat="1" ht="14">
      <c r="A120" s="20">
        <v>110</v>
      </c>
      <c r="B120" s="64"/>
      <c r="C120" s="21" t="s">
        <v>33</v>
      </c>
      <c r="D120" s="21">
        <v>6</v>
      </c>
      <c r="E120" s="22">
        <v>400</v>
      </c>
      <c r="F120" s="25">
        <f t="shared" si="25"/>
        <v>340</v>
      </c>
      <c r="G120" s="42">
        <f t="shared" si="24"/>
        <v>38.53564547206166</v>
      </c>
      <c r="H120" s="42">
        <f t="shared" si="28"/>
        <v>578.03468208092488</v>
      </c>
      <c r="I120" s="23">
        <f t="shared" si="26"/>
        <v>0</v>
      </c>
      <c r="J120" s="23">
        <f t="shared" si="29"/>
        <v>0</v>
      </c>
      <c r="K120" s="23">
        <v>0</v>
      </c>
      <c r="L120" s="23">
        <v>0</v>
      </c>
      <c r="M120" s="23">
        <v>0</v>
      </c>
      <c r="N120" s="23">
        <f t="shared" si="30"/>
        <v>0</v>
      </c>
      <c r="O120" s="23">
        <f t="shared" si="31"/>
        <v>0</v>
      </c>
      <c r="P120" s="23">
        <f t="shared" si="27"/>
        <v>0</v>
      </c>
      <c r="Q120" s="59"/>
      <c r="R120" s="59"/>
      <c r="S120" s="59"/>
    </row>
    <row r="121" spans="1:19" s="24" customFormat="1" ht="14">
      <c r="A121" s="20">
        <v>111</v>
      </c>
      <c r="B121" s="63" t="str">
        <f>'[1]Ф46,Ф29'!$K$45</f>
        <v>ТП-51</v>
      </c>
      <c r="C121" s="21" t="s">
        <v>32</v>
      </c>
      <c r="D121" s="21">
        <v>6</v>
      </c>
      <c r="E121" s="22">
        <v>400</v>
      </c>
      <c r="F121" s="25">
        <f t="shared" si="25"/>
        <v>340</v>
      </c>
      <c r="G121" s="42">
        <f t="shared" si="24"/>
        <v>38.53564547206166</v>
      </c>
      <c r="H121" s="42">
        <f t="shared" si="28"/>
        <v>578.03468208092488</v>
      </c>
      <c r="I121" s="23">
        <f t="shared" si="26"/>
        <v>123.8778857142857</v>
      </c>
      <c r="J121" s="23">
        <f t="shared" si="29"/>
        <v>86.714519999999993</v>
      </c>
      <c r="K121" s="23">
        <v>153.19999999999999</v>
      </c>
      <c r="L121" s="23">
        <v>151.5</v>
      </c>
      <c r="M121" s="23">
        <v>113</v>
      </c>
      <c r="N121" s="23">
        <f t="shared" si="30"/>
        <v>139.23333333333332</v>
      </c>
      <c r="O121" s="23">
        <f t="shared" si="31"/>
        <v>9.2822222222222219</v>
      </c>
      <c r="P121" s="23">
        <f t="shared" si="27"/>
        <v>0.24087366666666665</v>
      </c>
      <c r="Q121" s="58">
        <f>F121-(I121+I122)</f>
        <v>216.1221142857143</v>
      </c>
      <c r="R121" s="58">
        <f>F121-(J121+J122)</f>
        <v>253.28548000000001</v>
      </c>
      <c r="S121" s="58">
        <f>Q121/0.85</f>
        <v>254.26131092436978</v>
      </c>
    </row>
    <row r="122" spans="1:19" s="24" customFormat="1" ht="14">
      <c r="A122" s="20">
        <v>112</v>
      </c>
      <c r="B122" s="64"/>
      <c r="C122" s="21" t="s">
        <v>33</v>
      </c>
      <c r="D122" s="21">
        <v>6</v>
      </c>
      <c r="E122" s="22">
        <v>400</v>
      </c>
      <c r="F122" s="25">
        <f t="shared" si="25"/>
        <v>340</v>
      </c>
      <c r="G122" s="42">
        <f t="shared" si="24"/>
        <v>38.53564547206166</v>
      </c>
      <c r="H122" s="42">
        <f t="shared" si="28"/>
        <v>578.03468208092488</v>
      </c>
      <c r="I122" s="23">
        <f t="shared" si="26"/>
        <v>0</v>
      </c>
      <c r="J122" s="23">
        <f t="shared" si="29"/>
        <v>0</v>
      </c>
      <c r="K122" s="23">
        <v>0</v>
      </c>
      <c r="L122" s="23">
        <v>0</v>
      </c>
      <c r="M122" s="23">
        <v>0</v>
      </c>
      <c r="N122" s="23">
        <f t="shared" si="30"/>
        <v>0</v>
      </c>
      <c r="O122" s="23">
        <f t="shared" si="31"/>
        <v>0</v>
      </c>
      <c r="P122" s="23">
        <f t="shared" si="27"/>
        <v>0</v>
      </c>
      <c r="Q122" s="59"/>
      <c r="R122" s="59"/>
      <c r="S122" s="59"/>
    </row>
    <row r="123" spans="1:19" s="24" customFormat="1" ht="14">
      <c r="A123" s="20">
        <v>113</v>
      </c>
      <c r="B123" s="30" t="str">
        <f>'[1]Ф46,Ф29'!$K$58</f>
        <v>КТП-55</v>
      </c>
      <c r="C123" s="21" t="s">
        <v>29</v>
      </c>
      <c r="D123" s="21">
        <v>6</v>
      </c>
      <c r="E123" s="22">
        <v>630</v>
      </c>
      <c r="F123" s="25">
        <f t="shared" si="25"/>
        <v>535.5</v>
      </c>
      <c r="G123" s="42">
        <v>60.621000000000002</v>
      </c>
      <c r="H123" s="42">
        <f t="shared" si="28"/>
        <v>909.31500000000005</v>
      </c>
      <c r="I123" s="23">
        <f t="shared" si="26"/>
        <v>163.70742857142858</v>
      </c>
      <c r="J123" s="23">
        <f t="shared" si="29"/>
        <v>114.59520000000001</v>
      </c>
      <c r="K123" s="23">
        <v>177</v>
      </c>
      <c r="L123" s="23">
        <v>188</v>
      </c>
      <c r="M123" s="23">
        <v>187</v>
      </c>
      <c r="N123" s="23">
        <f t="shared" si="30"/>
        <v>184</v>
      </c>
      <c r="O123" s="23">
        <f t="shared" si="31"/>
        <v>12.266666666666667</v>
      </c>
      <c r="P123" s="23">
        <f t="shared" si="27"/>
        <v>0.20235012069524863</v>
      </c>
      <c r="Q123" s="3">
        <f>F123-I123</f>
        <v>371.79257142857142</v>
      </c>
      <c r="R123" s="3">
        <f>F123-J123</f>
        <v>420.90480000000002</v>
      </c>
      <c r="S123" s="3">
        <f t="shared" ref="S123:S129" si="32">Q123/0.85</f>
        <v>437.40302521008402</v>
      </c>
    </row>
    <row r="124" spans="1:19" s="24" customFormat="1" ht="14">
      <c r="A124" s="20">
        <v>114</v>
      </c>
      <c r="B124" s="63" t="str">
        <f>'[1]Ф46,Ф29'!$K$65</f>
        <v>ТП-64</v>
      </c>
      <c r="C124" s="21" t="s">
        <v>32</v>
      </c>
      <c r="D124" s="21">
        <v>6</v>
      </c>
      <c r="E124" s="22">
        <v>400</v>
      </c>
      <c r="F124" s="25">
        <f>E124*0.85</f>
        <v>340</v>
      </c>
      <c r="G124" s="42">
        <f>E124/(1.73*D124)</f>
        <v>38.53564547206166</v>
      </c>
      <c r="H124" s="42">
        <f t="shared" si="28"/>
        <v>578.03468208092488</v>
      </c>
      <c r="I124" s="23">
        <f t="shared" si="26"/>
        <v>6.3762857142857143</v>
      </c>
      <c r="J124" s="23">
        <f t="shared" si="29"/>
        <v>4.4634</v>
      </c>
      <c r="K124" s="23">
        <v>18</v>
      </c>
      <c r="L124" s="23">
        <v>1.5</v>
      </c>
      <c r="M124" s="23">
        <v>2</v>
      </c>
      <c r="N124" s="23">
        <f t="shared" si="30"/>
        <v>7.166666666666667</v>
      </c>
      <c r="O124" s="23">
        <f t="shared" si="31"/>
        <v>0.4777777777777778</v>
      </c>
      <c r="P124" s="23">
        <f t="shared" si="27"/>
        <v>1.2398333333333332E-2</v>
      </c>
      <c r="Q124" s="58">
        <f>F124-(I124+I125)</f>
        <v>333.6237142857143</v>
      </c>
      <c r="R124" s="58">
        <f>F124-(J124+J125)</f>
        <v>335.53660000000002</v>
      </c>
      <c r="S124" s="58">
        <f t="shared" si="32"/>
        <v>392.49848739495803</v>
      </c>
    </row>
    <row r="125" spans="1:19" s="24" customFormat="1" ht="14">
      <c r="A125" s="20">
        <v>115</v>
      </c>
      <c r="B125" s="64"/>
      <c r="C125" s="21" t="s">
        <v>33</v>
      </c>
      <c r="D125" s="21">
        <v>6</v>
      </c>
      <c r="E125" s="22">
        <v>400</v>
      </c>
      <c r="F125" s="25">
        <f t="shared" si="25"/>
        <v>340</v>
      </c>
      <c r="G125" s="42">
        <f t="shared" si="24"/>
        <v>38.53564547206166</v>
      </c>
      <c r="H125" s="42">
        <f t="shared" si="28"/>
        <v>578.03468208092488</v>
      </c>
      <c r="I125" s="23">
        <f t="shared" si="26"/>
        <v>0</v>
      </c>
      <c r="J125" s="23">
        <f t="shared" si="29"/>
        <v>0</v>
      </c>
      <c r="K125" s="23">
        <v>0</v>
      </c>
      <c r="L125" s="23">
        <v>0</v>
      </c>
      <c r="M125" s="23">
        <v>0</v>
      </c>
      <c r="N125" s="23">
        <f t="shared" si="30"/>
        <v>0</v>
      </c>
      <c r="O125" s="23">
        <f t="shared" si="31"/>
        <v>0</v>
      </c>
      <c r="P125" s="23">
        <f t="shared" si="27"/>
        <v>0</v>
      </c>
      <c r="Q125" s="59"/>
      <c r="R125" s="59"/>
      <c r="S125" s="59"/>
    </row>
    <row r="126" spans="1:19" s="24" customFormat="1" ht="14">
      <c r="A126" s="20">
        <v>116</v>
      </c>
      <c r="B126" s="21" t="str">
        <f>'[1]Ф46,Ф29'!$K$72</f>
        <v>КТП-18</v>
      </c>
      <c r="C126" s="21" t="s">
        <v>29</v>
      </c>
      <c r="D126" s="21">
        <v>6</v>
      </c>
      <c r="E126" s="22">
        <v>400</v>
      </c>
      <c r="F126" s="25">
        <f t="shared" si="25"/>
        <v>340</v>
      </c>
      <c r="G126" s="42">
        <f t="shared" si="24"/>
        <v>38.53564547206166</v>
      </c>
      <c r="H126" s="42">
        <f t="shared" si="28"/>
        <v>578.03468208092488</v>
      </c>
      <c r="I126" s="23">
        <f t="shared" si="26"/>
        <v>0</v>
      </c>
      <c r="J126" s="23">
        <f t="shared" si="29"/>
        <v>0</v>
      </c>
      <c r="K126" s="23">
        <v>0</v>
      </c>
      <c r="L126" s="23">
        <v>0</v>
      </c>
      <c r="M126" s="23">
        <v>0</v>
      </c>
      <c r="N126" s="23">
        <f t="shared" si="30"/>
        <v>0</v>
      </c>
      <c r="O126" s="23">
        <f t="shared" si="31"/>
        <v>0</v>
      </c>
      <c r="P126" s="23">
        <f t="shared" si="27"/>
        <v>0</v>
      </c>
      <c r="Q126" s="3">
        <f>F126-I126</f>
        <v>340</v>
      </c>
      <c r="R126" s="3">
        <f>F126-J126</f>
        <v>340</v>
      </c>
      <c r="S126" s="3">
        <f t="shared" si="32"/>
        <v>400</v>
      </c>
    </row>
    <row r="127" spans="1:19" s="24" customFormat="1" ht="14">
      <c r="A127" s="20">
        <v>117</v>
      </c>
      <c r="B127" s="21" t="str">
        <f>'[1]Ф46,Ф29'!$K$78</f>
        <v>КТП-20</v>
      </c>
      <c r="C127" s="21" t="s">
        <v>29</v>
      </c>
      <c r="D127" s="21">
        <v>6</v>
      </c>
      <c r="E127" s="22">
        <v>630</v>
      </c>
      <c r="F127" s="25">
        <f t="shared" si="25"/>
        <v>535.5</v>
      </c>
      <c r="G127" s="42">
        <v>60.621000000000002</v>
      </c>
      <c r="H127" s="42">
        <f t="shared" si="28"/>
        <v>909.31500000000005</v>
      </c>
      <c r="I127" s="23">
        <f t="shared" si="26"/>
        <v>27.848057142857144</v>
      </c>
      <c r="J127" s="23">
        <f t="shared" si="29"/>
        <v>19.493640000000003</v>
      </c>
      <c r="K127" s="23">
        <v>26.1</v>
      </c>
      <c r="L127" s="23">
        <v>32.4</v>
      </c>
      <c r="M127" s="23">
        <v>35.4</v>
      </c>
      <c r="N127" s="23">
        <f t="shared" si="30"/>
        <v>31.3</v>
      </c>
      <c r="O127" s="23">
        <f t="shared" si="31"/>
        <v>2.0866666666666669</v>
      </c>
      <c r="P127" s="23">
        <f t="shared" si="27"/>
        <v>3.4421515096528708E-2</v>
      </c>
      <c r="Q127" s="3">
        <f>F127-I127</f>
        <v>507.65194285714284</v>
      </c>
      <c r="R127" s="3">
        <f>F127-J127</f>
        <v>516.00635999999997</v>
      </c>
      <c r="S127" s="3">
        <f t="shared" si="32"/>
        <v>597.23757983193275</v>
      </c>
    </row>
    <row r="128" spans="1:19" s="24" customFormat="1" ht="14">
      <c r="A128" s="20">
        <v>118</v>
      </c>
      <c r="B128" s="21" t="str">
        <f>'[1]Ф46,Ф29'!$K$89</f>
        <v>ТП-56</v>
      </c>
      <c r="C128" s="21" t="s">
        <v>29</v>
      </c>
      <c r="D128" s="21">
        <v>6</v>
      </c>
      <c r="E128" s="22">
        <v>630</v>
      </c>
      <c r="F128" s="25">
        <f t="shared" si="25"/>
        <v>535.5</v>
      </c>
      <c r="G128" s="42">
        <v>60.621000000000002</v>
      </c>
      <c r="H128" s="42">
        <f t="shared" si="28"/>
        <v>909.31500000000005</v>
      </c>
      <c r="I128" s="23">
        <f t="shared" si="26"/>
        <v>174.68057142857143</v>
      </c>
      <c r="J128" s="23">
        <f t="shared" si="29"/>
        <v>122.27640000000001</v>
      </c>
      <c r="K128" s="23">
        <v>229</v>
      </c>
      <c r="L128" s="23">
        <v>170</v>
      </c>
      <c r="M128" s="23">
        <v>190</v>
      </c>
      <c r="N128" s="23">
        <f t="shared" si="30"/>
        <v>196.33333333333334</v>
      </c>
      <c r="O128" s="23">
        <f t="shared" si="31"/>
        <v>13.08888888888889</v>
      </c>
      <c r="P128" s="23">
        <f t="shared" si="27"/>
        <v>0.21591344400272</v>
      </c>
      <c r="Q128" s="3">
        <f>F128-I128</f>
        <v>360.8194285714286</v>
      </c>
      <c r="R128" s="3">
        <f>F128-J128</f>
        <v>413.22359999999998</v>
      </c>
      <c r="S128" s="3">
        <f t="shared" si="32"/>
        <v>424.49344537815131</v>
      </c>
    </row>
    <row r="129" spans="1:19" s="24" customFormat="1" ht="13.5" customHeight="1">
      <c r="A129" s="20">
        <v>119</v>
      </c>
      <c r="B129" s="63" t="str">
        <f>'[1]Ф46,Ф29'!$K$100</f>
        <v>ТП-45</v>
      </c>
      <c r="C129" s="21" t="s">
        <v>32</v>
      </c>
      <c r="D129" s="21">
        <v>6</v>
      </c>
      <c r="E129" s="22">
        <v>630</v>
      </c>
      <c r="F129" s="25">
        <f t="shared" si="25"/>
        <v>535.5</v>
      </c>
      <c r="G129" s="42">
        <f t="shared" si="24"/>
        <v>60.693641618497118</v>
      </c>
      <c r="H129" s="42">
        <f t="shared" si="28"/>
        <v>910.40462427745672</v>
      </c>
      <c r="I129" s="23">
        <f t="shared" si="26"/>
        <v>43.595999999999997</v>
      </c>
      <c r="J129" s="23">
        <f t="shared" si="29"/>
        <v>30.517200000000003</v>
      </c>
      <c r="K129" s="23">
        <v>34</v>
      </c>
      <c r="L129" s="23">
        <v>59</v>
      </c>
      <c r="M129" s="23">
        <v>54</v>
      </c>
      <c r="N129" s="23">
        <f t="shared" si="30"/>
        <v>49</v>
      </c>
      <c r="O129" s="23">
        <f t="shared" si="31"/>
        <v>3.2666666666666666</v>
      </c>
      <c r="P129" s="23">
        <f t="shared" si="27"/>
        <v>5.3822222222222216E-2</v>
      </c>
      <c r="Q129" s="58">
        <f>F130-(I129+I130)</f>
        <v>237.97942857142857</v>
      </c>
      <c r="R129" s="58">
        <f>F130-(J129+J130)</f>
        <v>268.5856</v>
      </c>
      <c r="S129" s="58">
        <f t="shared" si="32"/>
        <v>279.97579831932774</v>
      </c>
    </row>
    <row r="130" spans="1:19" s="24" customFormat="1" ht="13.5" customHeight="1">
      <c r="A130" s="20">
        <v>120</v>
      </c>
      <c r="B130" s="64"/>
      <c r="C130" s="21" t="s">
        <v>33</v>
      </c>
      <c r="D130" s="21">
        <v>6</v>
      </c>
      <c r="E130" s="22">
        <v>400</v>
      </c>
      <c r="F130" s="25">
        <f t="shared" si="25"/>
        <v>340</v>
      </c>
      <c r="G130" s="42">
        <f t="shared" si="24"/>
        <v>38.53564547206166</v>
      </c>
      <c r="H130" s="42">
        <f t="shared" si="28"/>
        <v>578.03468208092488</v>
      </c>
      <c r="I130" s="23">
        <f t="shared" si="26"/>
        <v>58.424571428571433</v>
      </c>
      <c r="J130" s="23">
        <f t="shared" si="29"/>
        <v>40.897200000000005</v>
      </c>
      <c r="K130" s="23">
        <v>60</v>
      </c>
      <c r="L130" s="23">
        <v>73</v>
      </c>
      <c r="M130" s="23">
        <v>64</v>
      </c>
      <c r="N130" s="23">
        <f t="shared" si="30"/>
        <v>65.666666666666671</v>
      </c>
      <c r="O130" s="23">
        <f t="shared" si="31"/>
        <v>4.3777777777777782</v>
      </c>
      <c r="P130" s="23">
        <f t="shared" si="27"/>
        <v>0.11360333333333333</v>
      </c>
      <c r="Q130" s="59"/>
      <c r="R130" s="59"/>
      <c r="S130" s="59"/>
    </row>
    <row r="131" spans="1:19" s="24" customFormat="1" ht="13.5" customHeight="1">
      <c r="A131" s="20">
        <v>121</v>
      </c>
      <c r="B131" s="21" t="str">
        <f>'[1]Ф10,11'!$A$11</f>
        <v>КТП- 90</v>
      </c>
      <c r="C131" s="21" t="s">
        <v>29</v>
      </c>
      <c r="D131" s="21">
        <v>6</v>
      </c>
      <c r="E131" s="22">
        <v>160</v>
      </c>
      <c r="F131" s="25">
        <f t="shared" si="25"/>
        <v>136</v>
      </c>
      <c r="G131" s="42">
        <f t="shared" si="24"/>
        <v>15.414258188824665</v>
      </c>
      <c r="H131" s="42">
        <f t="shared" si="28"/>
        <v>231.21387283236996</v>
      </c>
      <c r="I131" s="23">
        <f t="shared" si="26"/>
        <v>2.4615428571428573</v>
      </c>
      <c r="J131" s="23">
        <f t="shared" si="29"/>
        <v>1.7230800000000004</v>
      </c>
      <c r="K131" s="23">
        <v>3</v>
      </c>
      <c r="L131" s="23">
        <v>0.8</v>
      </c>
      <c r="M131" s="23">
        <v>4.5</v>
      </c>
      <c r="N131" s="23">
        <f t="shared" si="30"/>
        <v>2.7666666666666671</v>
      </c>
      <c r="O131" s="23">
        <f t="shared" si="31"/>
        <v>0.18444444444444447</v>
      </c>
      <c r="P131" s="23">
        <f t="shared" si="27"/>
        <v>1.1965833333333334E-2</v>
      </c>
      <c r="Q131" s="3">
        <f>F131-I131</f>
        <v>133.53845714285714</v>
      </c>
      <c r="R131" s="3">
        <f>F131-J131</f>
        <v>134.27691999999999</v>
      </c>
      <c r="S131" s="3">
        <f>Q131/0.85</f>
        <v>157.10406722689075</v>
      </c>
    </row>
    <row r="132" spans="1:19" s="24" customFormat="1" ht="14">
      <c r="A132" s="20">
        <v>122</v>
      </c>
      <c r="B132" s="21" t="str">
        <f>'[1]Ф10,11'!$A$22</f>
        <v>КТП-88</v>
      </c>
      <c r="C132" s="21" t="s">
        <v>29</v>
      </c>
      <c r="D132" s="21">
        <v>6</v>
      </c>
      <c r="E132" s="22">
        <v>160</v>
      </c>
      <c r="F132" s="25">
        <f t="shared" si="25"/>
        <v>136</v>
      </c>
      <c r="G132" s="42">
        <f t="shared" si="24"/>
        <v>15.414258188824665</v>
      </c>
      <c r="H132" s="42">
        <f t="shared" si="28"/>
        <v>231.21387283236996</v>
      </c>
      <c r="I132" s="23">
        <f t="shared" si="26"/>
        <v>18.980571428571427</v>
      </c>
      <c r="J132" s="23">
        <f t="shared" si="29"/>
        <v>13.2864</v>
      </c>
      <c r="K132" s="23">
        <v>17</v>
      </c>
      <c r="L132" s="23">
        <v>19</v>
      </c>
      <c r="M132" s="23">
        <v>28</v>
      </c>
      <c r="N132" s="23">
        <f t="shared" si="30"/>
        <v>21.333333333333332</v>
      </c>
      <c r="O132" s="23">
        <f t="shared" si="31"/>
        <v>1.4222222222222221</v>
      </c>
      <c r="P132" s="23">
        <f t="shared" si="27"/>
        <v>9.226666666666665E-2</v>
      </c>
      <c r="Q132" s="3">
        <f>F132-I132</f>
        <v>117.01942857142858</v>
      </c>
      <c r="R132" s="3">
        <f>F132-J132</f>
        <v>122.7136</v>
      </c>
      <c r="S132" s="3">
        <f>Q132/0.85</f>
        <v>137.66991596638655</v>
      </c>
    </row>
    <row r="133" spans="1:19" s="24" customFormat="1" ht="14">
      <c r="A133" s="20">
        <v>123</v>
      </c>
      <c r="B133" s="21" t="s">
        <v>28</v>
      </c>
      <c r="C133" s="21" t="s">
        <v>29</v>
      </c>
      <c r="D133" s="21">
        <v>6</v>
      </c>
      <c r="E133" s="22">
        <v>400</v>
      </c>
      <c r="F133" s="25">
        <f t="shared" si="25"/>
        <v>340</v>
      </c>
      <c r="G133" s="42">
        <f t="shared" si="24"/>
        <v>38.53564547206166</v>
      </c>
      <c r="H133" s="42">
        <f t="shared" si="28"/>
        <v>578.03468208092488</v>
      </c>
      <c r="I133" s="23">
        <f t="shared" si="26"/>
        <v>1.9870285714285714</v>
      </c>
      <c r="J133" s="23">
        <f t="shared" si="29"/>
        <v>1.3909200000000002</v>
      </c>
      <c r="K133" s="23">
        <v>5.7</v>
      </c>
      <c r="L133" s="23">
        <v>1</v>
      </c>
      <c r="M133" s="23">
        <v>0</v>
      </c>
      <c r="N133" s="23">
        <f t="shared" si="30"/>
        <v>2.2333333333333334</v>
      </c>
      <c r="O133" s="23">
        <f t="shared" si="31"/>
        <v>0.1488888888888889</v>
      </c>
      <c r="P133" s="23">
        <f t="shared" si="27"/>
        <v>3.8636666666666667E-3</v>
      </c>
      <c r="Q133" s="3">
        <f>F133-I133</f>
        <v>338.0129714285714</v>
      </c>
      <c r="R133" s="3">
        <f>F133-J133</f>
        <v>338.60908000000001</v>
      </c>
      <c r="S133" s="3">
        <f>Q133/0.85</f>
        <v>397.6623193277311</v>
      </c>
    </row>
    <row r="134" spans="1:19" s="24" customFormat="1" ht="14">
      <c r="A134" s="20">
        <v>124</v>
      </c>
      <c r="B134" s="21" t="str">
        <f>'[1]Ф10,11'!$L$4</f>
        <v>КТП-89</v>
      </c>
      <c r="C134" s="21" t="s">
        <v>29</v>
      </c>
      <c r="D134" s="21">
        <v>6</v>
      </c>
      <c r="E134" s="22">
        <v>160</v>
      </c>
      <c r="F134" s="25">
        <f t="shared" si="25"/>
        <v>136</v>
      </c>
      <c r="G134" s="42">
        <f t="shared" si="24"/>
        <v>15.414258188824665</v>
      </c>
      <c r="H134" s="42">
        <f t="shared" si="28"/>
        <v>231.21387283236996</v>
      </c>
      <c r="I134" s="23">
        <f t="shared" si="26"/>
        <v>0</v>
      </c>
      <c r="J134" s="23">
        <f t="shared" si="29"/>
        <v>0</v>
      </c>
      <c r="K134" s="23">
        <v>0</v>
      </c>
      <c r="L134" s="23">
        <v>0</v>
      </c>
      <c r="M134" s="23">
        <v>0</v>
      </c>
      <c r="N134" s="23">
        <f t="shared" si="30"/>
        <v>0</v>
      </c>
      <c r="O134" s="23">
        <f t="shared" si="31"/>
        <v>0</v>
      </c>
      <c r="P134" s="23">
        <f t="shared" si="27"/>
        <v>0</v>
      </c>
      <c r="Q134" s="3">
        <f>F134-I134</f>
        <v>136</v>
      </c>
      <c r="R134" s="3">
        <f>F134-J134</f>
        <v>136</v>
      </c>
      <c r="S134" s="3">
        <f>Q134/0.85</f>
        <v>160</v>
      </c>
    </row>
    <row r="135" spans="1:19" s="18" customFormat="1" ht="19.5" customHeight="1">
      <c r="J135" s="43"/>
      <c r="K135" s="32"/>
      <c r="L135" s="32"/>
      <c r="M135" s="32"/>
      <c r="N135" s="32"/>
      <c r="O135" s="32"/>
      <c r="P135" s="32"/>
      <c r="Q135" s="31"/>
      <c r="R135" s="31"/>
      <c r="S135" s="31"/>
    </row>
    <row r="136" spans="1:19" s="18" customFormat="1" ht="13.5" customHeight="1">
      <c r="A136" s="65" t="s">
        <v>68</v>
      </c>
      <c r="B136" s="66"/>
      <c r="C136" s="66"/>
      <c r="D136" s="66"/>
      <c r="E136" s="66"/>
      <c r="F136" s="67" t="s">
        <v>69</v>
      </c>
      <c r="G136" s="67"/>
      <c r="H136" s="67"/>
      <c r="I136" s="67"/>
      <c r="J136" s="32"/>
      <c r="K136" s="32"/>
      <c r="L136" s="32"/>
      <c r="M136" s="32"/>
      <c r="N136" s="32"/>
      <c r="O136" s="32"/>
      <c r="P136" s="32"/>
      <c r="Q136" s="31"/>
      <c r="R136" s="31"/>
      <c r="S136" s="31"/>
    </row>
    <row r="150" spans="6:6">
      <c r="F150" s="35"/>
    </row>
    <row r="151" spans="6:6">
      <c r="F151" s="35"/>
    </row>
    <row r="152" spans="6:6">
      <c r="F152" s="35"/>
    </row>
    <row r="153" spans="6:6">
      <c r="F153" s="35"/>
    </row>
    <row r="154" spans="6:6">
      <c r="F154" s="35"/>
    </row>
    <row r="155" spans="6:6">
      <c r="F155" s="35"/>
    </row>
    <row r="156" spans="6:6">
      <c r="F156" s="35"/>
    </row>
    <row r="157" spans="6:6">
      <c r="F157" s="35"/>
    </row>
    <row r="158" spans="6:6">
      <c r="F158" s="35"/>
    </row>
    <row r="159" spans="6:6">
      <c r="F159" s="35"/>
    </row>
    <row r="160" spans="6:6">
      <c r="F160" s="35"/>
    </row>
    <row r="161" spans="6:6">
      <c r="F161" s="35"/>
    </row>
    <row r="162" spans="6:6">
      <c r="F162" s="35"/>
    </row>
    <row r="163" spans="6:6">
      <c r="F163" s="35"/>
    </row>
    <row r="164" spans="6:6">
      <c r="F164" s="35"/>
    </row>
    <row r="165" spans="6:6">
      <c r="F165" s="35"/>
    </row>
    <row r="166" spans="6:6">
      <c r="F166" s="35"/>
    </row>
    <row r="167" spans="6:6">
      <c r="F167" s="35"/>
    </row>
    <row r="168" spans="6:6">
      <c r="F168" s="35"/>
    </row>
    <row r="169" spans="6:6">
      <c r="F169" s="35"/>
    </row>
    <row r="170" spans="6:6">
      <c r="F170" s="35"/>
    </row>
    <row r="171" spans="6:6">
      <c r="F171" s="35"/>
    </row>
    <row r="172" spans="6:6">
      <c r="F172" s="35"/>
    </row>
    <row r="173" spans="6:6">
      <c r="F173" s="35"/>
    </row>
    <row r="174" spans="6:6">
      <c r="F174" s="35"/>
    </row>
    <row r="175" spans="6:6">
      <c r="F175" s="35"/>
    </row>
    <row r="176" spans="6:6">
      <c r="F176" s="35"/>
    </row>
    <row r="177" spans="6:6">
      <c r="F177" s="35"/>
    </row>
    <row r="178" spans="6:6">
      <c r="F178" s="35"/>
    </row>
    <row r="179" spans="6:6">
      <c r="F179" s="35"/>
    </row>
    <row r="180" spans="6:6">
      <c r="F180" s="35"/>
    </row>
    <row r="181" spans="6:6">
      <c r="F181" s="35"/>
    </row>
    <row r="182" spans="6:6">
      <c r="F182" s="35"/>
    </row>
    <row r="183" spans="6:6">
      <c r="F183" s="35"/>
    </row>
    <row r="184" spans="6:6">
      <c r="F184" s="35"/>
    </row>
    <row r="185" spans="6:6">
      <c r="F185" s="35"/>
    </row>
    <row r="186" spans="6:6">
      <c r="F186" s="35"/>
    </row>
    <row r="187" spans="6:6">
      <c r="F187" s="35"/>
    </row>
    <row r="188" spans="6:6">
      <c r="F188" s="35"/>
    </row>
    <row r="189" spans="6:6">
      <c r="F189" s="35"/>
    </row>
    <row r="190" spans="6:6">
      <c r="F190" s="35"/>
    </row>
    <row r="191" spans="6:6">
      <c r="F191" s="35"/>
    </row>
    <row r="192" spans="6:6">
      <c r="F192" s="35"/>
    </row>
    <row r="193" spans="6:6">
      <c r="F193" s="35"/>
    </row>
    <row r="194" spans="6:6">
      <c r="F194" s="35"/>
    </row>
    <row r="195" spans="6:6">
      <c r="F195" s="35"/>
    </row>
    <row r="196" spans="6:6">
      <c r="F196" s="35"/>
    </row>
    <row r="197" spans="6:6">
      <c r="F197" s="35"/>
    </row>
    <row r="198" spans="6:6">
      <c r="F198" s="35"/>
    </row>
    <row r="199" spans="6:6">
      <c r="F199" s="35"/>
    </row>
    <row r="200" spans="6:6">
      <c r="F200" s="35"/>
    </row>
    <row r="201" spans="6:6">
      <c r="F201" s="35"/>
    </row>
    <row r="202" spans="6:6">
      <c r="F202" s="35"/>
    </row>
    <row r="203" spans="6:6">
      <c r="F203" s="35"/>
    </row>
    <row r="204" spans="6:6">
      <c r="F204" s="35"/>
    </row>
    <row r="205" spans="6:6">
      <c r="F205" s="35"/>
    </row>
    <row r="206" spans="6:6">
      <c r="F206" s="35"/>
    </row>
    <row r="207" spans="6:6">
      <c r="F207" s="35"/>
    </row>
    <row r="208" spans="6:6">
      <c r="F208" s="35"/>
    </row>
    <row r="209" spans="6:6">
      <c r="F209" s="35"/>
    </row>
    <row r="210" spans="6:6">
      <c r="F210" s="35"/>
    </row>
    <row r="211" spans="6:6">
      <c r="F211" s="35"/>
    </row>
    <row r="212" spans="6:6">
      <c r="F212" s="35"/>
    </row>
    <row r="213" spans="6:6">
      <c r="F213" s="35"/>
    </row>
    <row r="214" spans="6:6">
      <c r="F214" s="35"/>
    </row>
    <row r="215" spans="6:6">
      <c r="F215" s="35"/>
    </row>
    <row r="216" spans="6:6">
      <c r="F216" s="35"/>
    </row>
    <row r="217" spans="6:6">
      <c r="F217" s="35"/>
    </row>
    <row r="218" spans="6:6">
      <c r="F218" s="35"/>
    </row>
    <row r="219" spans="6:6">
      <c r="F219" s="35"/>
    </row>
    <row r="220" spans="6:6">
      <c r="F220" s="35"/>
    </row>
    <row r="221" spans="6:6">
      <c r="F221" s="35"/>
    </row>
    <row r="222" spans="6:6">
      <c r="F222" s="35"/>
    </row>
    <row r="223" spans="6:6">
      <c r="F223" s="35"/>
    </row>
    <row r="224" spans="6:6">
      <c r="F224" s="35"/>
    </row>
    <row r="225" spans="6:6">
      <c r="F225" s="35"/>
    </row>
    <row r="226" spans="6:6">
      <c r="F226" s="35"/>
    </row>
    <row r="227" spans="6:6">
      <c r="F227" s="35"/>
    </row>
    <row r="228" spans="6:6">
      <c r="F228" s="35"/>
    </row>
    <row r="229" spans="6:6">
      <c r="F229" s="35"/>
    </row>
    <row r="230" spans="6:6">
      <c r="F230" s="35"/>
    </row>
    <row r="231" spans="6:6">
      <c r="F231" s="35"/>
    </row>
    <row r="232" spans="6:6">
      <c r="F232" s="35"/>
    </row>
    <row r="233" spans="6:6">
      <c r="F233" s="35"/>
    </row>
    <row r="234" spans="6:6">
      <c r="F234" s="35"/>
    </row>
    <row r="235" spans="6:6">
      <c r="F235" s="35"/>
    </row>
    <row r="236" spans="6:6">
      <c r="F236" s="35"/>
    </row>
    <row r="237" spans="6:6">
      <c r="F237" s="35"/>
    </row>
    <row r="238" spans="6:6">
      <c r="F238" s="35"/>
    </row>
    <row r="239" spans="6:6">
      <c r="F239" s="35"/>
    </row>
    <row r="240" spans="6:6">
      <c r="F240" s="35"/>
    </row>
    <row r="241" spans="6:6">
      <c r="F241" s="35"/>
    </row>
    <row r="242" spans="6:6">
      <c r="F242" s="35"/>
    </row>
    <row r="243" spans="6:6">
      <c r="F243" s="35"/>
    </row>
    <row r="244" spans="6:6">
      <c r="F244" s="35"/>
    </row>
    <row r="245" spans="6:6">
      <c r="F245" s="35"/>
    </row>
    <row r="246" spans="6:6">
      <c r="F246" s="35"/>
    </row>
    <row r="247" spans="6:6">
      <c r="F247" s="35"/>
    </row>
    <row r="248" spans="6:6">
      <c r="F248" s="35"/>
    </row>
    <row r="249" spans="6:6">
      <c r="F249" s="35"/>
    </row>
    <row r="250" spans="6:6">
      <c r="F250" s="35"/>
    </row>
    <row r="251" spans="6:6">
      <c r="F251" s="35"/>
    </row>
    <row r="252" spans="6:6">
      <c r="F252" s="35"/>
    </row>
    <row r="253" spans="6:6">
      <c r="F253" s="35"/>
    </row>
    <row r="254" spans="6:6">
      <c r="F254" s="35"/>
    </row>
    <row r="255" spans="6:6">
      <c r="F255" s="35"/>
    </row>
    <row r="256" spans="6:6">
      <c r="F256" s="35"/>
    </row>
    <row r="257" spans="6:6">
      <c r="F257" s="35"/>
    </row>
    <row r="258" spans="6:6">
      <c r="F258" s="35"/>
    </row>
    <row r="259" spans="6:6">
      <c r="F259" s="35"/>
    </row>
    <row r="260" spans="6:6">
      <c r="F260" s="35"/>
    </row>
    <row r="261" spans="6:6">
      <c r="F261" s="35"/>
    </row>
    <row r="262" spans="6:6">
      <c r="F262" s="35"/>
    </row>
    <row r="263" spans="6:6">
      <c r="F263" s="35"/>
    </row>
    <row r="264" spans="6:6">
      <c r="F264" s="35"/>
    </row>
    <row r="265" spans="6:6">
      <c r="F265" s="35"/>
    </row>
    <row r="266" spans="6:6">
      <c r="F266" s="35"/>
    </row>
    <row r="267" spans="6:6">
      <c r="F267" s="35"/>
    </row>
    <row r="268" spans="6:6">
      <c r="F268" s="35"/>
    </row>
    <row r="269" spans="6:6">
      <c r="F269" s="35"/>
    </row>
    <row r="270" spans="6:6">
      <c r="F270" s="35"/>
    </row>
    <row r="271" spans="6:6">
      <c r="F271" s="35"/>
    </row>
    <row r="272" spans="6:6">
      <c r="F272" s="35"/>
    </row>
    <row r="273" spans="6:6">
      <c r="F273" s="35"/>
    </row>
    <row r="274" spans="6:6">
      <c r="F274" s="35"/>
    </row>
    <row r="275" spans="6:6">
      <c r="F275" s="35"/>
    </row>
    <row r="276" spans="6:6">
      <c r="F276" s="35"/>
    </row>
    <row r="277" spans="6:6">
      <c r="F277" s="35"/>
    </row>
    <row r="278" spans="6:6">
      <c r="F278" s="35"/>
    </row>
    <row r="279" spans="6:6">
      <c r="F279" s="35"/>
    </row>
    <row r="280" spans="6:6">
      <c r="F280" s="35"/>
    </row>
    <row r="281" spans="6:6">
      <c r="F281" s="35"/>
    </row>
    <row r="282" spans="6:6">
      <c r="F282" s="35"/>
    </row>
    <row r="283" spans="6:6">
      <c r="F283" s="35"/>
    </row>
    <row r="284" spans="6:6">
      <c r="F284" s="35"/>
    </row>
    <row r="285" spans="6:6">
      <c r="F285" s="35"/>
    </row>
    <row r="286" spans="6:6">
      <c r="F286" s="35"/>
    </row>
    <row r="287" spans="6:6">
      <c r="F287" s="35"/>
    </row>
    <row r="288" spans="6:6">
      <c r="F288" s="35"/>
    </row>
    <row r="289" spans="6:6">
      <c r="F289" s="35"/>
    </row>
    <row r="290" spans="6:6">
      <c r="F290" s="35"/>
    </row>
    <row r="291" spans="6:6">
      <c r="F291" s="35"/>
    </row>
    <row r="292" spans="6:6">
      <c r="F292" s="35"/>
    </row>
    <row r="293" spans="6:6">
      <c r="F293" s="35"/>
    </row>
    <row r="294" spans="6:6">
      <c r="F294" s="35"/>
    </row>
    <row r="295" spans="6:6">
      <c r="F295" s="35"/>
    </row>
    <row r="296" spans="6:6">
      <c r="F296" s="35"/>
    </row>
    <row r="297" spans="6:6">
      <c r="F297" s="35"/>
    </row>
    <row r="298" spans="6:6">
      <c r="F298" s="35"/>
    </row>
    <row r="299" spans="6:6">
      <c r="F299" s="35"/>
    </row>
    <row r="300" spans="6:6">
      <c r="F300" s="35"/>
    </row>
    <row r="301" spans="6:6">
      <c r="F301" s="35"/>
    </row>
    <row r="302" spans="6:6">
      <c r="F302" s="35"/>
    </row>
    <row r="303" spans="6:6">
      <c r="F303" s="35"/>
    </row>
    <row r="304" spans="6:6">
      <c r="F304" s="35"/>
    </row>
    <row r="305" spans="6:6">
      <c r="F305" s="35"/>
    </row>
    <row r="306" spans="6:6">
      <c r="F306" s="35"/>
    </row>
    <row r="307" spans="6:6">
      <c r="F307" s="35"/>
    </row>
    <row r="308" spans="6:6">
      <c r="F308" s="35"/>
    </row>
    <row r="309" spans="6:6">
      <c r="F309" s="35"/>
    </row>
    <row r="310" spans="6:6">
      <c r="F310" s="35"/>
    </row>
    <row r="311" spans="6:6">
      <c r="F311" s="35"/>
    </row>
    <row r="312" spans="6:6">
      <c r="F312" s="35"/>
    </row>
    <row r="313" spans="6:6">
      <c r="F313" s="35"/>
    </row>
    <row r="314" spans="6:6">
      <c r="F314" s="35"/>
    </row>
    <row r="315" spans="6:6">
      <c r="F315" s="35"/>
    </row>
    <row r="316" spans="6:6">
      <c r="F316" s="35"/>
    </row>
    <row r="317" spans="6:6">
      <c r="F317" s="35"/>
    </row>
    <row r="318" spans="6:6">
      <c r="F318" s="35"/>
    </row>
    <row r="319" spans="6:6">
      <c r="F319" s="35"/>
    </row>
    <row r="320" spans="6:6">
      <c r="F320" s="35"/>
    </row>
    <row r="321" spans="6:6">
      <c r="F321" s="35"/>
    </row>
    <row r="322" spans="6:6">
      <c r="F322" s="35"/>
    </row>
    <row r="323" spans="6:6">
      <c r="F323" s="35"/>
    </row>
    <row r="324" spans="6:6">
      <c r="F324" s="35"/>
    </row>
    <row r="325" spans="6:6">
      <c r="F325" s="35"/>
    </row>
    <row r="326" spans="6:6">
      <c r="F326" s="35"/>
    </row>
    <row r="327" spans="6:6">
      <c r="F327" s="35"/>
    </row>
    <row r="328" spans="6:6">
      <c r="F328" s="35"/>
    </row>
    <row r="329" spans="6:6">
      <c r="F329" s="35"/>
    </row>
    <row r="330" spans="6:6">
      <c r="F330" s="35"/>
    </row>
    <row r="331" spans="6:6">
      <c r="F331" s="35"/>
    </row>
    <row r="332" spans="6:6">
      <c r="F332" s="35"/>
    </row>
    <row r="333" spans="6:6">
      <c r="F333" s="35"/>
    </row>
    <row r="334" spans="6:6">
      <c r="F334" s="35"/>
    </row>
    <row r="335" spans="6:6">
      <c r="F335" s="35"/>
    </row>
    <row r="336" spans="6:6">
      <c r="F336" s="35"/>
    </row>
    <row r="337" spans="6:6">
      <c r="F337" s="35"/>
    </row>
    <row r="338" spans="6:6">
      <c r="F338" s="35"/>
    </row>
    <row r="339" spans="6:6">
      <c r="F339" s="35"/>
    </row>
    <row r="340" spans="6:6">
      <c r="F340" s="35"/>
    </row>
    <row r="341" spans="6:6">
      <c r="F341" s="35"/>
    </row>
    <row r="342" spans="6:6">
      <c r="F342" s="35"/>
    </row>
    <row r="343" spans="6:6">
      <c r="F343" s="35"/>
    </row>
    <row r="344" spans="6:6">
      <c r="F344" s="35"/>
    </row>
    <row r="345" spans="6:6">
      <c r="F345" s="35"/>
    </row>
    <row r="346" spans="6:6">
      <c r="F346" s="35"/>
    </row>
    <row r="347" spans="6:6">
      <c r="F347" s="35"/>
    </row>
    <row r="348" spans="6:6">
      <c r="F348" s="35"/>
    </row>
    <row r="349" spans="6:6">
      <c r="F349" s="35"/>
    </row>
    <row r="350" spans="6:6">
      <c r="F350" s="35"/>
    </row>
    <row r="351" spans="6:6">
      <c r="F351" s="35"/>
    </row>
    <row r="352" spans="6:6">
      <c r="F352" s="35"/>
    </row>
    <row r="353" spans="6:6">
      <c r="F353" s="35"/>
    </row>
    <row r="354" spans="6:6">
      <c r="F354" s="35"/>
    </row>
    <row r="355" spans="6:6">
      <c r="F355" s="35"/>
    </row>
    <row r="356" spans="6:6">
      <c r="F356" s="35"/>
    </row>
    <row r="357" spans="6:6">
      <c r="F357" s="35"/>
    </row>
    <row r="358" spans="6:6">
      <c r="F358" s="35"/>
    </row>
    <row r="359" spans="6:6">
      <c r="F359" s="35"/>
    </row>
    <row r="360" spans="6:6">
      <c r="F360" s="35"/>
    </row>
    <row r="361" spans="6:6">
      <c r="F361" s="35"/>
    </row>
    <row r="362" spans="6:6">
      <c r="F362" s="35"/>
    </row>
    <row r="363" spans="6:6">
      <c r="F363" s="35"/>
    </row>
    <row r="364" spans="6:6">
      <c r="F364" s="35"/>
    </row>
    <row r="365" spans="6:6">
      <c r="F365" s="35"/>
    </row>
    <row r="366" spans="6:6">
      <c r="F366" s="35"/>
    </row>
    <row r="367" spans="6:6">
      <c r="F367" s="35"/>
    </row>
    <row r="368" spans="6:6">
      <c r="F368" s="35"/>
    </row>
    <row r="369" spans="6:6">
      <c r="F369" s="35"/>
    </row>
    <row r="370" spans="6:6">
      <c r="F370" s="35"/>
    </row>
    <row r="371" spans="6:6">
      <c r="F371" s="35"/>
    </row>
    <row r="372" spans="6:6">
      <c r="F372" s="35"/>
    </row>
    <row r="373" spans="6:6">
      <c r="F373" s="35"/>
    </row>
    <row r="374" spans="6:6">
      <c r="F374" s="35"/>
    </row>
    <row r="375" spans="6:6">
      <c r="F375" s="35"/>
    </row>
    <row r="376" spans="6:6">
      <c r="F376" s="35"/>
    </row>
    <row r="377" spans="6:6">
      <c r="F377" s="35"/>
    </row>
    <row r="378" spans="6:6">
      <c r="F378" s="35"/>
    </row>
    <row r="379" spans="6:6">
      <c r="F379" s="35"/>
    </row>
    <row r="380" spans="6:6">
      <c r="F380" s="35"/>
    </row>
    <row r="381" spans="6:6">
      <c r="F381" s="35"/>
    </row>
    <row r="382" spans="6:6">
      <c r="F382" s="35"/>
    </row>
    <row r="383" spans="6:6">
      <c r="F383" s="35"/>
    </row>
    <row r="384" spans="6:6">
      <c r="F384" s="35"/>
    </row>
    <row r="385" spans="6:6">
      <c r="F385" s="35"/>
    </row>
    <row r="386" spans="6:6">
      <c r="F386" s="35"/>
    </row>
    <row r="387" spans="6:6">
      <c r="F387" s="35"/>
    </row>
    <row r="388" spans="6:6">
      <c r="F388" s="35"/>
    </row>
    <row r="389" spans="6:6">
      <c r="F389" s="35"/>
    </row>
    <row r="390" spans="6:6">
      <c r="F390" s="35"/>
    </row>
    <row r="391" spans="6:6">
      <c r="F391" s="35"/>
    </row>
    <row r="392" spans="6:6">
      <c r="F392" s="35"/>
    </row>
    <row r="393" spans="6:6">
      <c r="F393" s="35"/>
    </row>
    <row r="394" spans="6:6">
      <c r="F394" s="35"/>
    </row>
    <row r="395" spans="6:6">
      <c r="F395" s="35"/>
    </row>
    <row r="396" spans="6:6">
      <c r="F396" s="35"/>
    </row>
    <row r="397" spans="6:6">
      <c r="F397" s="35"/>
    </row>
    <row r="398" spans="6:6">
      <c r="F398" s="35"/>
    </row>
    <row r="399" spans="6:6">
      <c r="F399" s="35"/>
    </row>
    <row r="400" spans="6:6">
      <c r="F400" s="35"/>
    </row>
    <row r="401" spans="6:6">
      <c r="F401" s="35"/>
    </row>
    <row r="402" spans="6:6">
      <c r="F402" s="35"/>
    </row>
    <row r="403" spans="6:6">
      <c r="F403" s="35"/>
    </row>
    <row r="404" spans="6:6">
      <c r="F404" s="35"/>
    </row>
    <row r="405" spans="6:6">
      <c r="F405" s="35"/>
    </row>
    <row r="406" spans="6:6">
      <c r="F406" s="35"/>
    </row>
    <row r="407" spans="6:6">
      <c r="F407" s="35"/>
    </row>
    <row r="408" spans="6:6">
      <c r="F408" s="35"/>
    </row>
    <row r="409" spans="6:6">
      <c r="F409" s="35"/>
    </row>
    <row r="410" spans="6:6">
      <c r="F410" s="35"/>
    </row>
    <row r="411" spans="6:6">
      <c r="F411" s="35"/>
    </row>
    <row r="412" spans="6:6">
      <c r="F412" s="35"/>
    </row>
    <row r="413" spans="6:6">
      <c r="F413" s="35"/>
    </row>
    <row r="414" spans="6:6">
      <c r="F414" s="35"/>
    </row>
    <row r="415" spans="6:6">
      <c r="F415" s="35"/>
    </row>
    <row r="416" spans="6:6">
      <c r="F416" s="35"/>
    </row>
    <row r="417" spans="6:6">
      <c r="F417" s="35"/>
    </row>
    <row r="418" spans="6:6">
      <c r="F418" s="35"/>
    </row>
    <row r="419" spans="6:6">
      <c r="F419" s="35"/>
    </row>
    <row r="420" spans="6:6">
      <c r="F420" s="35"/>
    </row>
    <row r="421" spans="6:6">
      <c r="F421" s="35"/>
    </row>
    <row r="422" spans="6:6">
      <c r="F422" s="35"/>
    </row>
    <row r="423" spans="6:6">
      <c r="F423" s="35"/>
    </row>
    <row r="424" spans="6:6">
      <c r="F424" s="35"/>
    </row>
    <row r="425" spans="6:6">
      <c r="F425" s="35"/>
    </row>
    <row r="426" spans="6:6">
      <c r="F426" s="35"/>
    </row>
    <row r="427" spans="6:6">
      <c r="F427" s="35"/>
    </row>
    <row r="428" spans="6:6">
      <c r="F428" s="35"/>
    </row>
    <row r="429" spans="6:6">
      <c r="F429" s="35"/>
    </row>
    <row r="430" spans="6:6">
      <c r="F430" s="35"/>
    </row>
    <row r="431" spans="6:6">
      <c r="F431" s="35"/>
    </row>
    <row r="432" spans="6:6">
      <c r="F432" s="35"/>
    </row>
    <row r="433" spans="6:6">
      <c r="F433" s="35"/>
    </row>
    <row r="434" spans="6:6">
      <c r="F434" s="35"/>
    </row>
    <row r="435" spans="6:6">
      <c r="F435" s="35"/>
    </row>
    <row r="436" spans="6:6">
      <c r="F436" s="35"/>
    </row>
    <row r="437" spans="6:6">
      <c r="F437" s="35"/>
    </row>
    <row r="438" spans="6:6">
      <c r="F438" s="35"/>
    </row>
    <row r="439" spans="6:6">
      <c r="F439" s="35"/>
    </row>
    <row r="440" spans="6:6">
      <c r="F440" s="35"/>
    </row>
    <row r="441" spans="6:6">
      <c r="F441" s="35"/>
    </row>
    <row r="442" spans="6:6">
      <c r="F442" s="35"/>
    </row>
    <row r="443" spans="6:6">
      <c r="F443" s="35"/>
    </row>
    <row r="444" spans="6:6">
      <c r="F444" s="35"/>
    </row>
    <row r="445" spans="6:6">
      <c r="F445" s="35"/>
    </row>
    <row r="446" spans="6:6">
      <c r="F446" s="35"/>
    </row>
    <row r="447" spans="6:6">
      <c r="F447" s="35"/>
    </row>
    <row r="448" spans="6:6">
      <c r="F448" s="35"/>
    </row>
    <row r="449" spans="6:6">
      <c r="F449" s="35"/>
    </row>
    <row r="450" spans="6:6">
      <c r="F450" s="35"/>
    </row>
    <row r="451" spans="6:6">
      <c r="F451" s="35"/>
    </row>
    <row r="452" spans="6:6">
      <c r="F452" s="35"/>
    </row>
    <row r="453" spans="6:6">
      <c r="F453" s="35"/>
    </row>
    <row r="454" spans="6:6">
      <c r="F454" s="35"/>
    </row>
    <row r="455" spans="6:6">
      <c r="F455" s="35"/>
    </row>
    <row r="456" spans="6:6">
      <c r="F456" s="35"/>
    </row>
    <row r="457" spans="6:6">
      <c r="F457" s="35"/>
    </row>
    <row r="458" spans="6:6">
      <c r="F458" s="35"/>
    </row>
    <row r="459" spans="6:6">
      <c r="F459" s="35"/>
    </row>
    <row r="460" spans="6:6">
      <c r="F460" s="35"/>
    </row>
    <row r="461" spans="6:6">
      <c r="F461" s="35"/>
    </row>
    <row r="462" spans="6:6">
      <c r="F462" s="35"/>
    </row>
    <row r="463" spans="6:6">
      <c r="F463" s="35"/>
    </row>
  </sheetData>
  <mergeCells count="210">
    <mergeCell ref="A136:E136"/>
    <mergeCell ref="F136:I136"/>
    <mergeCell ref="B124:B125"/>
    <mergeCell ref="Q124:Q125"/>
    <mergeCell ref="R124:R125"/>
    <mergeCell ref="S124:S125"/>
    <mergeCell ref="B129:B130"/>
    <mergeCell ref="Q129:Q130"/>
    <mergeCell ref="R129:R130"/>
    <mergeCell ref="S129:S130"/>
    <mergeCell ref="B119:B120"/>
    <mergeCell ref="Q119:Q120"/>
    <mergeCell ref="R119:R120"/>
    <mergeCell ref="S119:S120"/>
    <mergeCell ref="B121:B122"/>
    <mergeCell ref="Q121:Q122"/>
    <mergeCell ref="R121:R122"/>
    <mergeCell ref="S121:S122"/>
    <mergeCell ref="B115:B116"/>
    <mergeCell ref="Q115:Q116"/>
    <mergeCell ref="R115:R116"/>
    <mergeCell ref="S115:S116"/>
    <mergeCell ref="B117:B118"/>
    <mergeCell ref="Q117:Q118"/>
    <mergeCell ref="R117:R118"/>
    <mergeCell ref="S117:S118"/>
    <mergeCell ref="B111:B112"/>
    <mergeCell ref="Q111:Q112"/>
    <mergeCell ref="R111:R112"/>
    <mergeCell ref="S111:S112"/>
    <mergeCell ref="B113:B114"/>
    <mergeCell ref="Q113:Q114"/>
    <mergeCell ref="R113:R114"/>
    <mergeCell ref="S113:S114"/>
    <mergeCell ref="B107:B108"/>
    <mergeCell ref="Q107:Q108"/>
    <mergeCell ref="R107:R108"/>
    <mergeCell ref="S107:S108"/>
    <mergeCell ref="B109:B110"/>
    <mergeCell ref="Q109:Q110"/>
    <mergeCell ref="R109:R110"/>
    <mergeCell ref="S109:S110"/>
    <mergeCell ref="B103:B104"/>
    <mergeCell ref="Q103:Q104"/>
    <mergeCell ref="R103:R104"/>
    <mergeCell ref="S103:S104"/>
    <mergeCell ref="B105:B106"/>
    <mergeCell ref="Q105:Q106"/>
    <mergeCell ref="R105:R106"/>
    <mergeCell ref="S105:S106"/>
    <mergeCell ref="B98:B99"/>
    <mergeCell ref="Q98:Q99"/>
    <mergeCell ref="R98:R99"/>
    <mergeCell ref="S98:S99"/>
    <mergeCell ref="B100:B101"/>
    <mergeCell ref="Q100:Q101"/>
    <mergeCell ref="R100:R101"/>
    <mergeCell ref="S100:S101"/>
    <mergeCell ref="B94:B95"/>
    <mergeCell ref="Q94:Q95"/>
    <mergeCell ref="R94:R95"/>
    <mergeCell ref="S94:S95"/>
    <mergeCell ref="B96:B97"/>
    <mergeCell ref="Q96:Q97"/>
    <mergeCell ref="R96:R97"/>
    <mergeCell ref="S96:S97"/>
    <mergeCell ref="B90:B91"/>
    <mergeCell ref="Q90:Q91"/>
    <mergeCell ref="R90:R91"/>
    <mergeCell ref="S90:S91"/>
    <mergeCell ref="B92:B93"/>
    <mergeCell ref="Q92:Q93"/>
    <mergeCell ref="R92:R93"/>
    <mergeCell ref="S92:S93"/>
    <mergeCell ref="B86:B87"/>
    <mergeCell ref="Q86:Q87"/>
    <mergeCell ref="R86:R87"/>
    <mergeCell ref="S86:S87"/>
    <mergeCell ref="B88:B89"/>
    <mergeCell ref="Q88:Q89"/>
    <mergeCell ref="R88:R89"/>
    <mergeCell ref="S88:S89"/>
    <mergeCell ref="B82:B83"/>
    <mergeCell ref="Q82:Q83"/>
    <mergeCell ref="R82:R83"/>
    <mergeCell ref="S82:S83"/>
    <mergeCell ref="B84:B85"/>
    <mergeCell ref="Q84:Q85"/>
    <mergeCell ref="R84:R85"/>
    <mergeCell ref="S84:S85"/>
    <mergeCell ref="B78:B79"/>
    <mergeCell ref="Q78:Q79"/>
    <mergeCell ref="R78:R79"/>
    <mergeCell ref="S78:S79"/>
    <mergeCell ref="B80:B81"/>
    <mergeCell ref="Q80:Q81"/>
    <mergeCell ref="R80:R81"/>
    <mergeCell ref="S80:S81"/>
    <mergeCell ref="B74:B75"/>
    <mergeCell ref="Q74:Q75"/>
    <mergeCell ref="R74:R75"/>
    <mergeCell ref="S74:S75"/>
    <mergeCell ref="B76:B77"/>
    <mergeCell ref="Q76:Q77"/>
    <mergeCell ref="R76:R77"/>
    <mergeCell ref="S76:S77"/>
    <mergeCell ref="B70:B71"/>
    <mergeCell ref="Q70:Q71"/>
    <mergeCell ref="R70:R71"/>
    <mergeCell ref="S70:S71"/>
    <mergeCell ref="B72:B73"/>
    <mergeCell ref="Q72:Q73"/>
    <mergeCell ref="R72:R73"/>
    <mergeCell ref="S72:S73"/>
    <mergeCell ref="B65:B66"/>
    <mergeCell ref="Q65:Q66"/>
    <mergeCell ref="R65:R66"/>
    <mergeCell ref="S65:S66"/>
    <mergeCell ref="B67:B68"/>
    <mergeCell ref="Q67:Q68"/>
    <mergeCell ref="R67:R68"/>
    <mergeCell ref="S67:S68"/>
    <mergeCell ref="B61:B62"/>
    <mergeCell ref="Q61:Q62"/>
    <mergeCell ref="R61:R62"/>
    <mergeCell ref="S61:S62"/>
    <mergeCell ref="B63:B64"/>
    <mergeCell ref="Q63:Q64"/>
    <mergeCell ref="R63:R64"/>
    <mergeCell ref="S63:S64"/>
    <mergeCell ref="B57:B58"/>
    <mergeCell ref="Q57:Q58"/>
    <mergeCell ref="R57:R58"/>
    <mergeCell ref="S57:S58"/>
    <mergeCell ref="B59:B60"/>
    <mergeCell ref="Q59:Q60"/>
    <mergeCell ref="R59:R60"/>
    <mergeCell ref="S59:S60"/>
    <mergeCell ref="B53:B54"/>
    <mergeCell ref="Q53:Q54"/>
    <mergeCell ref="R53:R54"/>
    <mergeCell ref="S53:S54"/>
    <mergeCell ref="B55:B56"/>
    <mergeCell ref="Q55:Q56"/>
    <mergeCell ref="R55:R56"/>
    <mergeCell ref="S55:S56"/>
    <mergeCell ref="Q47:Q48"/>
    <mergeCell ref="R47:R48"/>
    <mergeCell ref="S47:S48"/>
    <mergeCell ref="B50:S50"/>
    <mergeCell ref="B51:B52"/>
    <mergeCell ref="Q51:Q52"/>
    <mergeCell ref="R51:R52"/>
    <mergeCell ref="S51:S52"/>
    <mergeCell ref="R40:R41"/>
    <mergeCell ref="Q42:Q43"/>
    <mergeCell ref="R42:R43"/>
    <mergeCell ref="S42:S43"/>
    <mergeCell ref="Q44:Q45"/>
    <mergeCell ref="R44:R45"/>
    <mergeCell ref="S44:S45"/>
    <mergeCell ref="B29:B30"/>
    <mergeCell ref="Q29:Q30"/>
    <mergeCell ref="R29:R30"/>
    <mergeCell ref="S29:S30"/>
    <mergeCell ref="B36:S36"/>
    <mergeCell ref="R38:R39"/>
    <mergeCell ref="B25:B26"/>
    <mergeCell ref="Q25:Q26"/>
    <mergeCell ref="R25:R26"/>
    <mergeCell ref="S25:S26"/>
    <mergeCell ref="B27:B28"/>
    <mergeCell ref="Q27:Q28"/>
    <mergeCell ref="R27:R28"/>
    <mergeCell ref="S27:S28"/>
    <mergeCell ref="B21:B22"/>
    <mergeCell ref="Q21:Q22"/>
    <mergeCell ref="R21:R22"/>
    <mergeCell ref="S21:S22"/>
    <mergeCell ref="B23:B24"/>
    <mergeCell ref="Q23:Q24"/>
    <mergeCell ref="R23:R24"/>
    <mergeCell ref="S23:S24"/>
    <mergeCell ref="A11:Q11"/>
    <mergeCell ref="B17:B18"/>
    <mergeCell ref="Q17:Q18"/>
    <mergeCell ref="R17:R18"/>
    <mergeCell ref="S17:S18"/>
    <mergeCell ref="B19:B20"/>
    <mergeCell ref="Q19:Q20"/>
    <mergeCell ref="R19:R20"/>
    <mergeCell ref="S19:S20"/>
    <mergeCell ref="K8:O8"/>
    <mergeCell ref="P8:P10"/>
    <mergeCell ref="Q8:Q10"/>
    <mergeCell ref="R8:R10"/>
    <mergeCell ref="S8:S10"/>
    <mergeCell ref="K9:M9"/>
    <mergeCell ref="N9:N10"/>
    <mergeCell ref="O9:O10"/>
    <mergeCell ref="A4:R4"/>
    <mergeCell ref="B5:Q5"/>
    <mergeCell ref="B6:P6"/>
    <mergeCell ref="A8:A10"/>
    <mergeCell ref="B8:B10"/>
    <mergeCell ref="C8:F8"/>
    <mergeCell ref="G8:G10"/>
    <mergeCell ref="H8:H10"/>
    <mergeCell ref="I8:I10"/>
    <mergeCell ref="J8:J10"/>
  </mergeCells>
  <pageMargins left="0.19685039370078741" right="0.19685039370078741" top="0.78740157480314965" bottom="0.19685039370078741" header="0" footer="0"/>
  <pageSetup paperSize="9" scale="87" orientation="landscape" horizontalDpi="300" verticalDpi="300" r:id="rId1"/>
  <rowBreaks count="2" manualBreakCount="2">
    <brk id="81" max="18" man="1"/>
    <brk id="123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01.10.2018</vt:lpstr>
      <vt:lpstr>01.01.2019г.</vt:lpstr>
      <vt:lpstr>19.06.2019г.</vt:lpstr>
      <vt:lpstr>'01.01.2019г.'!Область_печати</vt:lpstr>
      <vt:lpstr>'01.10.2018'!Область_печати</vt:lpstr>
      <vt:lpstr>'19.06.2019г.'!Область_печати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Кубрышева Г.П.</dc:creator>
  <cp:lastModifiedBy>pto_1</cp:lastModifiedBy>
  <cp:lastPrinted>2019-07-01T06:32:10Z</cp:lastPrinted>
  <dcterms:created xsi:type="dcterms:W3CDTF">2017-09-22T11:08:10Z</dcterms:created>
  <dcterms:modified xsi:type="dcterms:W3CDTF">2019-07-01T06:32:11Z</dcterms:modified>
</cp:coreProperties>
</file>