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0590" windowHeight="9320"/>
  </bookViews>
  <sheets>
    <sheet name="16.12.2020" sheetId="8" r:id="rId1"/>
  </sheets>
  <externalReferences>
    <externalReference r:id="rId2"/>
  </externalReferences>
  <definedNames>
    <definedName name="_xlnm.Print_Area" localSheetId="0">'16.12.2020'!$A$1:$S$133</definedName>
  </definedNames>
  <calcPr calcId="125725"/>
</workbook>
</file>

<file path=xl/calcChain.xml><?xml version="1.0" encoding="utf-8"?>
<calcChain xmlns="http://schemas.openxmlformats.org/spreadsheetml/2006/main">
  <c r="A131" i="8"/>
  <c r="F131"/>
  <c r="G131"/>
  <c r="H131"/>
  <c r="N131"/>
  <c r="J131" s="1"/>
  <c r="O131"/>
  <c r="I131" s="1"/>
  <c r="O130"/>
  <c r="N130"/>
  <c r="J130" s="1"/>
  <c r="I130"/>
  <c r="G130"/>
  <c r="F130"/>
  <c r="O129"/>
  <c r="I129" s="1"/>
  <c r="N129"/>
  <c r="J129" s="1"/>
  <c r="R129" s="1"/>
  <c r="G129"/>
  <c r="P129" s="1"/>
  <c r="F129"/>
  <c r="B129"/>
  <c r="O128"/>
  <c r="N128"/>
  <c r="J128" s="1"/>
  <c r="H128"/>
  <c r="G128"/>
  <c r="F128"/>
  <c r="O127"/>
  <c r="N127"/>
  <c r="J127" s="1"/>
  <c r="H127"/>
  <c r="G127"/>
  <c r="F127"/>
  <c r="B127"/>
  <c r="O126"/>
  <c r="N126"/>
  <c r="J126" s="1"/>
  <c r="I126"/>
  <c r="G126"/>
  <c r="H126" s="1"/>
  <c r="F126"/>
  <c r="B126"/>
  <c r="O125"/>
  <c r="I125" s="1"/>
  <c r="N125"/>
  <c r="J125" s="1"/>
  <c r="G125"/>
  <c r="F125"/>
  <c r="O124"/>
  <c r="N124"/>
  <c r="J124" s="1"/>
  <c r="I124"/>
  <c r="G124"/>
  <c r="P124" s="1"/>
  <c r="F124"/>
  <c r="B124"/>
  <c r="O123"/>
  <c r="P123" s="1"/>
  <c r="N123"/>
  <c r="J123" s="1"/>
  <c r="H123"/>
  <c r="F123"/>
  <c r="B123"/>
  <c r="O122"/>
  <c r="P122" s="1"/>
  <c r="N122"/>
  <c r="J122" s="1"/>
  <c r="H122"/>
  <c r="F122"/>
  <c r="B122"/>
  <c r="O121"/>
  <c r="N121"/>
  <c r="J121" s="1"/>
  <c r="H121"/>
  <c r="G121"/>
  <c r="F121"/>
  <c r="B121"/>
  <c r="O120"/>
  <c r="N120"/>
  <c r="J120"/>
  <c r="G120"/>
  <c r="H120" s="1"/>
  <c r="F120"/>
  <c r="O119"/>
  <c r="N119"/>
  <c r="J119" s="1"/>
  <c r="G119"/>
  <c r="H119" s="1"/>
  <c r="F119"/>
  <c r="B119"/>
  <c r="O118"/>
  <c r="P118" s="1"/>
  <c r="N118"/>
  <c r="J118" s="1"/>
  <c r="I118"/>
  <c r="H118"/>
  <c r="F118"/>
  <c r="Q118" s="1"/>
  <c r="S118" s="1"/>
  <c r="B118"/>
  <c r="O117"/>
  <c r="N117"/>
  <c r="J117"/>
  <c r="G117"/>
  <c r="H117" s="1"/>
  <c r="F117"/>
  <c r="O116"/>
  <c r="N116"/>
  <c r="J116" s="1"/>
  <c r="G116"/>
  <c r="H116" s="1"/>
  <c r="F116"/>
  <c r="B116"/>
  <c r="O115"/>
  <c r="N115"/>
  <c r="J115" s="1"/>
  <c r="H115"/>
  <c r="G115"/>
  <c r="F115"/>
  <c r="O114"/>
  <c r="N114"/>
  <c r="J114" s="1"/>
  <c r="H114"/>
  <c r="G114"/>
  <c r="F114"/>
  <c r="B114"/>
  <c r="O113"/>
  <c r="N113"/>
  <c r="J113"/>
  <c r="G113"/>
  <c r="H113" s="1"/>
  <c r="F113"/>
  <c r="O112"/>
  <c r="N112"/>
  <c r="J112" s="1"/>
  <c r="G112"/>
  <c r="H112" s="1"/>
  <c r="F112"/>
  <c r="B112"/>
  <c r="O111"/>
  <c r="N111"/>
  <c r="J111" s="1"/>
  <c r="H111"/>
  <c r="G111"/>
  <c r="F111"/>
  <c r="O110"/>
  <c r="N110"/>
  <c r="J110" s="1"/>
  <c r="H110"/>
  <c r="G110"/>
  <c r="F110"/>
  <c r="B110"/>
  <c r="O109"/>
  <c r="N109"/>
  <c r="J109"/>
  <c r="G109"/>
  <c r="H109" s="1"/>
  <c r="F109"/>
  <c r="N108"/>
  <c r="J108" s="1"/>
  <c r="G108"/>
  <c r="H108" s="1"/>
  <c r="F108"/>
  <c r="B108"/>
  <c r="O107"/>
  <c r="I107" s="1"/>
  <c r="N107"/>
  <c r="J107" s="1"/>
  <c r="G107"/>
  <c r="P107" s="1"/>
  <c r="F107"/>
  <c r="O106"/>
  <c r="N106"/>
  <c r="J106" s="1"/>
  <c r="I106"/>
  <c r="G106"/>
  <c r="F106"/>
  <c r="B106"/>
  <c r="O105"/>
  <c r="N105"/>
  <c r="J105" s="1"/>
  <c r="I105"/>
  <c r="G105"/>
  <c r="H105" s="1"/>
  <c r="F105"/>
  <c r="O104"/>
  <c r="P104" s="1"/>
  <c r="N104"/>
  <c r="J104" s="1"/>
  <c r="R104" s="1"/>
  <c r="H104"/>
  <c r="F104"/>
  <c r="B104"/>
  <c r="O103"/>
  <c r="N103"/>
  <c r="J103"/>
  <c r="H103"/>
  <c r="G103"/>
  <c r="F103"/>
  <c r="O102"/>
  <c r="N102"/>
  <c r="J102"/>
  <c r="H102"/>
  <c r="G102"/>
  <c r="F102"/>
  <c r="B102"/>
  <c r="O101"/>
  <c r="N101"/>
  <c r="J101" s="1"/>
  <c r="G101"/>
  <c r="H101" s="1"/>
  <c r="F101"/>
  <c r="O100"/>
  <c r="N100"/>
  <c r="J100"/>
  <c r="G100"/>
  <c r="H100" s="1"/>
  <c r="F100"/>
  <c r="B100"/>
  <c r="O99"/>
  <c r="N99"/>
  <c r="J99"/>
  <c r="H99"/>
  <c r="G99"/>
  <c r="F99"/>
  <c r="O98"/>
  <c r="N98"/>
  <c r="J98"/>
  <c r="H98"/>
  <c r="G98"/>
  <c r="F98"/>
  <c r="B98"/>
  <c r="O97"/>
  <c r="N97"/>
  <c r="J97" s="1"/>
  <c r="I97"/>
  <c r="G97"/>
  <c r="P97" s="1"/>
  <c r="F97"/>
  <c r="Q97" s="1"/>
  <c r="S97" s="1"/>
  <c r="B97"/>
  <c r="O96"/>
  <c r="N96"/>
  <c r="J96" s="1"/>
  <c r="I96"/>
  <c r="G96"/>
  <c r="H96" s="1"/>
  <c r="F96"/>
  <c r="O95"/>
  <c r="I95" s="1"/>
  <c r="N95"/>
  <c r="J95" s="1"/>
  <c r="G95"/>
  <c r="H95" s="1"/>
  <c r="F95"/>
  <c r="B95"/>
  <c r="O94"/>
  <c r="N94"/>
  <c r="J94" s="1"/>
  <c r="I94"/>
  <c r="G94"/>
  <c r="F94"/>
  <c r="O93"/>
  <c r="N93"/>
  <c r="J93" s="1"/>
  <c r="I93"/>
  <c r="G93"/>
  <c r="P93" s="1"/>
  <c r="F93"/>
  <c r="O92"/>
  <c r="P92" s="1"/>
  <c r="N92"/>
  <c r="J92"/>
  <c r="H92"/>
  <c r="F92"/>
  <c r="O91"/>
  <c r="P91" s="1"/>
  <c r="N91"/>
  <c r="J91" s="1"/>
  <c r="I91"/>
  <c r="H91"/>
  <c r="F91"/>
  <c r="B91"/>
  <c r="O90"/>
  <c r="N90"/>
  <c r="J90"/>
  <c r="H90"/>
  <c r="G90"/>
  <c r="F90"/>
  <c r="O89"/>
  <c r="N89"/>
  <c r="J89"/>
  <c r="H89"/>
  <c r="G89"/>
  <c r="F89"/>
  <c r="B89"/>
  <c r="O88"/>
  <c r="N88"/>
  <c r="J88" s="1"/>
  <c r="G88"/>
  <c r="H88" s="1"/>
  <c r="F88"/>
  <c r="O87"/>
  <c r="N87"/>
  <c r="J87"/>
  <c r="G87"/>
  <c r="H87" s="1"/>
  <c r="F87"/>
  <c r="B87"/>
  <c r="O86"/>
  <c r="N86"/>
  <c r="J86"/>
  <c r="H86"/>
  <c r="G86"/>
  <c r="F86"/>
  <c r="O85"/>
  <c r="N85"/>
  <c r="J85"/>
  <c r="H85"/>
  <c r="G85"/>
  <c r="F85"/>
  <c r="B85"/>
  <c r="O84"/>
  <c r="N84"/>
  <c r="J84" s="1"/>
  <c r="G84"/>
  <c r="H84" s="1"/>
  <c r="F84"/>
  <c r="O83"/>
  <c r="N83"/>
  <c r="J83"/>
  <c r="G83"/>
  <c r="H83" s="1"/>
  <c r="F83"/>
  <c r="B83"/>
  <c r="O82"/>
  <c r="N82"/>
  <c r="J82"/>
  <c r="H82"/>
  <c r="G82"/>
  <c r="F82"/>
  <c r="O81"/>
  <c r="N81"/>
  <c r="J81"/>
  <c r="H81"/>
  <c r="G81"/>
  <c r="F81"/>
  <c r="B81"/>
  <c r="O80"/>
  <c r="P80" s="1"/>
  <c r="N80"/>
  <c r="J80" s="1"/>
  <c r="H80"/>
  <c r="F80"/>
  <c r="P79"/>
  <c r="O79"/>
  <c r="N79"/>
  <c r="J79" s="1"/>
  <c r="I79"/>
  <c r="H79"/>
  <c r="F79"/>
  <c r="B79"/>
  <c r="O78"/>
  <c r="P78" s="1"/>
  <c r="N78"/>
  <c r="J78" s="1"/>
  <c r="H78"/>
  <c r="F78"/>
  <c r="O77"/>
  <c r="I77" s="1"/>
  <c r="N77"/>
  <c r="J77" s="1"/>
  <c r="G77"/>
  <c r="H77" s="1"/>
  <c r="F77"/>
  <c r="B77"/>
  <c r="O76"/>
  <c r="I76" s="1"/>
  <c r="N76"/>
  <c r="J76" s="1"/>
  <c r="G76"/>
  <c r="F76"/>
  <c r="O75"/>
  <c r="N75"/>
  <c r="J75" s="1"/>
  <c r="I75"/>
  <c r="G75"/>
  <c r="P75" s="1"/>
  <c r="F75"/>
  <c r="B75"/>
  <c r="O74"/>
  <c r="P74" s="1"/>
  <c r="N74"/>
  <c r="J74" s="1"/>
  <c r="I74"/>
  <c r="H74"/>
  <c r="F74"/>
  <c r="O73"/>
  <c r="P73" s="1"/>
  <c r="N73"/>
  <c r="J73" s="1"/>
  <c r="H73"/>
  <c r="F73"/>
  <c r="B73"/>
  <c r="O72"/>
  <c r="N72"/>
  <c r="J72" s="1"/>
  <c r="I72"/>
  <c r="G72"/>
  <c r="H72" s="1"/>
  <c r="F72"/>
  <c r="O71"/>
  <c r="N71"/>
  <c r="J71" s="1"/>
  <c r="I71"/>
  <c r="G71"/>
  <c r="H71" s="1"/>
  <c r="F71"/>
  <c r="B71"/>
  <c r="O70"/>
  <c r="I70" s="1"/>
  <c r="N70"/>
  <c r="J70" s="1"/>
  <c r="G70"/>
  <c r="F70"/>
  <c r="O69"/>
  <c r="N69"/>
  <c r="J69" s="1"/>
  <c r="I69"/>
  <c r="G69"/>
  <c r="P69" s="1"/>
  <c r="F69"/>
  <c r="B69"/>
  <c r="O68"/>
  <c r="I68" s="1"/>
  <c r="N68"/>
  <c r="J68" s="1"/>
  <c r="G68"/>
  <c r="H68" s="1"/>
  <c r="F68"/>
  <c r="O67"/>
  <c r="I67" s="1"/>
  <c r="N67"/>
  <c r="J67" s="1"/>
  <c r="G67"/>
  <c r="H67" s="1"/>
  <c r="F67"/>
  <c r="O66"/>
  <c r="N66"/>
  <c r="J66" s="1"/>
  <c r="G66"/>
  <c r="H66" s="1"/>
  <c r="F66"/>
  <c r="O65"/>
  <c r="N65"/>
  <c r="J65"/>
  <c r="G65"/>
  <c r="H65" s="1"/>
  <c r="F65"/>
  <c r="O64"/>
  <c r="N64"/>
  <c r="J64" s="1"/>
  <c r="G64"/>
  <c r="H64" s="1"/>
  <c r="F64"/>
  <c r="B64"/>
  <c r="O63"/>
  <c r="N63"/>
  <c r="J63" s="1"/>
  <c r="H63"/>
  <c r="G63"/>
  <c r="F63"/>
  <c r="O62"/>
  <c r="N62"/>
  <c r="J62" s="1"/>
  <c r="H62"/>
  <c r="G62"/>
  <c r="F62"/>
  <c r="B62"/>
  <c r="O61"/>
  <c r="N61"/>
  <c r="J61"/>
  <c r="G61"/>
  <c r="H61" s="1"/>
  <c r="F61"/>
  <c r="O60"/>
  <c r="P60" s="1"/>
  <c r="N60"/>
  <c r="J60" s="1"/>
  <c r="H60"/>
  <c r="F60"/>
  <c r="B60"/>
  <c r="O59"/>
  <c r="N59"/>
  <c r="J59" s="1"/>
  <c r="I59"/>
  <c r="G59"/>
  <c r="P59" s="1"/>
  <c r="F59"/>
  <c r="O58"/>
  <c r="I58" s="1"/>
  <c r="N58"/>
  <c r="J58" s="1"/>
  <c r="G58"/>
  <c r="F58"/>
  <c r="B58"/>
  <c r="O57"/>
  <c r="N57"/>
  <c r="J57" s="1"/>
  <c r="I57"/>
  <c r="G57"/>
  <c r="H57" s="1"/>
  <c r="F57"/>
  <c r="O56"/>
  <c r="I56" s="1"/>
  <c r="N56"/>
  <c r="J56" s="1"/>
  <c r="G56"/>
  <c r="H56" s="1"/>
  <c r="F56"/>
  <c r="B56"/>
  <c r="N55"/>
  <c r="J55" s="1"/>
  <c r="O55"/>
  <c r="H55"/>
  <c r="G55"/>
  <c r="F55"/>
  <c r="O54"/>
  <c r="N54"/>
  <c r="J54"/>
  <c r="H54"/>
  <c r="G54"/>
  <c r="F54"/>
  <c r="B54"/>
  <c r="O53"/>
  <c r="N53"/>
  <c r="J53" s="1"/>
  <c r="G53"/>
  <c r="H53" s="1"/>
  <c r="F53"/>
  <c r="O52"/>
  <c r="N52"/>
  <c r="J52"/>
  <c r="G52"/>
  <c r="H52" s="1"/>
  <c r="F52"/>
  <c r="B52"/>
  <c r="O51"/>
  <c r="P51" s="1"/>
  <c r="N51"/>
  <c r="J51"/>
  <c r="H51"/>
  <c r="F51"/>
  <c r="O50"/>
  <c r="P50" s="1"/>
  <c r="N50"/>
  <c r="J50" s="1"/>
  <c r="I50"/>
  <c r="H50"/>
  <c r="F50"/>
  <c r="O49"/>
  <c r="I49" s="1"/>
  <c r="N49"/>
  <c r="J49" s="1"/>
  <c r="G49"/>
  <c r="P49" s="1"/>
  <c r="F49"/>
  <c r="O48"/>
  <c r="I48" s="1"/>
  <c r="N48"/>
  <c r="J48" s="1"/>
  <c r="G48"/>
  <c r="F48"/>
  <c r="B48"/>
  <c r="O47"/>
  <c r="N47"/>
  <c r="J47" s="1"/>
  <c r="I47"/>
  <c r="G47"/>
  <c r="H47" s="1"/>
  <c r="F47"/>
  <c r="A47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O46"/>
  <c r="I46" s="1"/>
  <c r="N46"/>
  <c r="J46" s="1"/>
  <c r="G46"/>
  <c r="H46" s="1"/>
  <c r="F46"/>
  <c r="B46"/>
  <c r="O44"/>
  <c r="I44" s="1"/>
  <c r="N44"/>
  <c r="J44" s="1"/>
  <c r="G44"/>
  <c r="H44" s="1"/>
  <c r="F44"/>
  <c r="O43"/>
  <c r="P43" s="1"/>
  <c r="N43"/>
  <c r="J43" s="1"/>
  <c r="H43"/>
  <c r="F43"/>
  <c r="P42"/>
  <c r="O42"/>
  <c r="N42"/>
  <c r="J42" s="1"/>
  <c r="I42"/>
  <c r="H42"/>
  <c r="F42"/>
  <c r="O41"/>
  <c r="P41" s="1"/>
  <c r="N41"/>
  <c r="J41"/>
  <c r="H41"/>
  <c r="F41"/>
  <c r="R41" s="1"/>
  <c r="O40"/>
  <c r="N40"/>
  <c r="J40" s="1"/>
  <c r="H40"/>
  <c r="G40"/>
  <c r="F40"/>
  <c r="O39"/>
  <c r="N39"/>
  <c r="J39" s="1"/>
  <c r="H39"/>
  <c r="G39"/>
  <c r="F39"/>
  <c r="O38"/>
  <c r="I38" s="1"/>
  <c r="N38"/>
  <c r="J38" s="1"/>
  <c r="G38"/>
  <c r="H38" s="1"/>
  <c r="F38"/>
  <c r="O37"/>
  <c r="N37"/>
  <c r="J37" s="1"/>
  <c r="I37"/>
  <c r="G37"/>
  <c r="H37" s="1"/>
  <c r="F37"/>
  <c r="O36"/>
  <c r="P36" s="1"/>
  <c r="N36"/>
  <c r="J36" s="1"/>
  <c r="H36"/>
  <c r="F36"/>
  <c r="P35"/>
  <c r="O35"/>
  <c r="I35" s="1"/>
  <c r="N35"/>
  <c r="J35" s="1"/>
  <c r="H35"/>
  <c r="F35"/>
  <c r="O34"/>
  <c r="N34"/>
  <c r="J34" s="1"/>
  <c r="I34"/>
  <c r="G34"/>
  <c r="H34" s="1"/>
  <c r="F34"/>
  <c r="O33"/>
  <c r="N33"/>
  <c r="J33" s="1"/>
  <c r="R33" s="1"/>
  <c r="I33"/>
  <c r="G33"/>
  <c r="H33" s="1"/>
  <c r="F33"/>
  <c r="A33"/>
  <c r="A34" s="1"/>
  <c r="A35" s="1"/>
  <c r="A36" s="1"/>
  <c r="A37" s="1"/>
  <c r="A38" s="1"/>
  <c r="A39" s="1"/>
  <c r="A40" s="1"/>
  <c r="A41" s="1"/>
  <c r="A42" s="1"/>
  <c r="A43" s="1"/>
  <c r="A44" s="1"/>
  <c r="O32"/>
  <c r="N32"/>
  <c r="J32" s="1"/>
  <c r="R32" s="1"/>
  <c r="I32"/>
  <c r="G32"/>
  <c r="H32" s="1"/>
  <c r="F32"/>
  <c r="O30"/>
  <c r="N30"/>
  <c r="J30" s="1"/>
  <c r="H30"/>
  <c r="G30"/>
  <c r="F30"/>
  <c r="O29"/>
  <c r="N29"/>
  <c r="J29" s="1"/>
  <c r="H29"/>
  <c r="G29"/>
  <c r="F29"/>
  <c r="O28"/>
  <c r="N28"/>
  <c r="J28" s="1"/>
  <c r="H28"/>
  <c r="G28"/>
  <c r="F28"/>
  <c r="O27"/>
  <c r="N27"/>
  <c r="J27" s="1"/>
  <c r="G27"/>
  <c r="H27" s="1"/>
  <c r="F27"/>
  <c r="O26"/>
  <c r="N26"/>
  <c r="J26" s="1"/>
  <c r="H26"/>
  <c r="G26"/>
  <c r="F26"/>
  <c r="O25"/>
  <c r="N25"/>
  <c r="J25" s="1"/>
  <c r="I25"/>
  <c r="G25"/>
  <c r="H25" s="1"/>
  <c r="F25"/>
  <c r="O24"/>
  <c r="N24"/>
  <c r="J24" s="1"/>
  <c r="I24"/>
  <c r="G24"/>
  <c r="H24" s="1"/>
  <c r="F24"/>
  <c r="O23"/>
  <c r="N23"/>
  <c r="J23" s="1"/>
  <c r="H23"/>
  <c r="G23"/>
  <c r="F23"/>
  <c r="O22"/>
  <c r="N22"/>
  <c r="J22"/>
  <c r="G22"/>
  <c r="H22" s="1"/>
  <c r="F22"/>
  <c r="O21"/>
  <c r="I21" s="1"/>
  <c r="N21"/>
  <c r="J21" s="1"/>
  <c r="G21"/>
  <c r="F21"/>
  <c r="O20"/>
  <c r="I20" s="1"/>
  <c r="N20"/>
  <c r="J20" s="1"/>
  <c r="G20"/>
  <c r="F20"/>
  <c r="O19"/>
  <c r="N19"/>
  <c r="J19"/>
  <c r="G19"/>
  <c r="H19" s="1"/>
  <c r="F19"/>
  <c r="O18"/>
  <c r="N18"/>
  <c r="J18"/>
  <c r="H18"/>
  <c r="G18"/>
  <c r="F18"/>
  <c r="O17"/>
  <c r="I17" s="1"/>
  <c r="N17"/>
  <c r="J17" s="1"/>
  <c r="G17"/>
  <c r="H17" s="1"/>
  <c r="F17"/>
  <c r="O16"/>
  <c r="I16" s="1"/>
  <c r="N16"/>
  <c r="J16" s="1"/>
  <c r="G16"/>
  <c r="H16" s="1"/>
  <c r="F16"/>
  <c r="O15"/>
  <c r="N15"/>
  <c r="J15"/>
  <c r="H15"/>
  <c r="G15"/>
  <c r="F15"/>
  <c r="O14"/>
  <c r="N14"/>
  <c r="J14" s="1"/>
  <c r="G14"/>
  <c r="H14" s="1"/>
  <c r="F14"/>
  <c r="O13"/>
  <c r="I13" s="1"/>
  <c r="N13"/>
  <c r="J13" s="1"/>
  <c r="G13"/>
  <c r="P13" s="1"/>
  <c r="F13"/>
  <c r="O12"/>
  <c r="N12"/>
  <c r="J12" s="1"/>
  <c r="I12"/>
  <c r="G12"/>
  <c r="F12"/>
  <c r="O11"/>
  <c r="N11"/>
  <c r="J11" s="1"/>
  <c r="R11" s="1"/>
  <c r="I11"/>
  <c r="G11"/>
  <c r="P11" s="1"/>
  <c r="F11"/>
  <c r="O10"/>
  <c r="I10" s="1"/>
  <c r="N10"/>
  <c r="J10" s="1"/>
  <c r="G10"/>
  <c r="F1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O9"/>
  <c r="N9"/>
  <c r="J9" s="1"/>
  <c r="R9" s="1"/>
  <c r="I9"/>
  <c r="G9"/>
  <c r="F9"/>
  <c r="Q10" l="1"/>
  <c r="S10" s="1"/>
  <c r="Q20"/>
  <c r="S20" s="1"/>
  <c r="P9"/>
  <c r="P12"/>
  <c r="Q16"/>
  <c r="S16" s="1"/>
  <c r="R20"/>
  <c r="Q9"/>
  <c r="S9" s="1"/>
  <c r="Q12"/>
  <c r="S12" s="1"/>
  <c r="P21"/>
  <c r="P10"/>
  <c r="Q11"/>
  <c r="S11" s="1"/>
  <c r="R12"/>
  <c r="P20"/>
  <c r="Q24"/>
  <c r="S24" s="1"/>
  <c r="P48"/>
  <c r="Q56"/>
  <c r="S56" s="1"/>
  <c r="P58"/>
  <c r="Q69"/>
  <c r="S69" s="1"/>
  <c r="P76"/>
  <c r="R77"/>
  <c r="Q93"/>
  <c r="S93" s="1"/>
  <c r="R108"/>
  <c r="R123"/>
  <c r="P125"/>
  <c r="Q129"/>
  <c r="S129" s="1"/>
  <c r="Q46"/>
  <c r="S46" s="1"/>
  <c r="Q48"/>
  <c r="S48" s="1"/>
  <c r="Q58"/>
  <c r="S58" s="1"/>
  <c r="R60"/>
  <c r="Q71"/>
  <c r="S71" s="1"/>
  <c r="Q95"/>
  <c r="S95" s="1"/>
  <c r="I104"/>
  <c r="Q104" s="1"/>
  <c r="S104" s="1"/>
  <c r="R110"/>
  <c r="R131"/>
  <c r="P70"/>
  <c r="R73"/>
  <c r="Q75"/>
  <c r="S75" s="1"/>
  <c r="P94"/>
  <c r="P106"/>
  <c r="R122"/>
  <c r="P130"/>
  <c r="Q67"/>
  <c r="S67" s="1"/>
  <c r="Q106"/>
  <c r="S106" s="1"/>
  <c r="Q126"/>
  <c r="S126" s="1"/>
  <c r="Q130"/>
  <c r="S130" s="1"/>
  <c r="Q32"/>
  <c r="S32" s="1"/>
  <c r="Q33"/>
  <c r="S33" s="1"/>
  <c r="Q37"/>
  <c r="S37" s="1"/>
  <c r="Q44"/>
  <c r="S44" s="1"/>
  <c r="P54"/>
  <c r="P63"/>
  <c r="R75"/>
  <c r="P81"/>
  <c r="P86"/>
  <c r="P89"/>
  <c r="R97"/>
  <c r="P98"/>
  <c r="P103"/>
  <c r="P110"/>
  <c r="P115"/>
  <c r="P121"/>
  <c r="Q124"/>
  <c r="S124" s="1"/>
  <c r="R126"/>
  <c r="P127"/>
  <c r="R130"/>
  <c r="P52"/>
  <c r="P61"/>
  <c r="P64"/>
  <c r="P66"/>
  <c r="P84"/>
  <c r="P87"/>
  <c r="P101"/>
  <c r="P113"/>
  <c r="P116"/>
  <c r="P119"/>
  <c r="R56"/>
  <c r="P62"/>
  <c r="R69"/>
  <c r="P82"/>
  <c r="P85"/>
  <c r="P90"/>
  <c r="R93"/>
  <c r="P99"/>
  <c r="P102"/>
  <c r="P111"/>
  <c r="P114"/>
  <c r="P128"/>
  <c r="P53"/>
  <c r="P65"/>
  <c r="P83"/>
  <c r="P88"/>
  <c r="P100"/>
  <c r="P109"/>
  <c r="P112"/>
  <c r="P117"/>
  <c r="P120"/>
  <c r="Q131"/>
  <c r="S131" s="1"/>
  <c r="P131"/>
  <c r="P40"/>
  <c r="R44"/>
  <c r="P39"/>
  <c r="R10"/>
  <c r="P15"/>
  <c r="R16"/>
  <c r="P18"/>
  <c r="P23"/>
  <c r="R24"/>
  <c r="P26"/>
  <c r="P28"/>
  <c r="P30"/>
  <c r="P14"/>
  <c r="P19"/>
  <c r="P22"/>
  <c r="P27"/>
  <c r="P29"/>
  <c r="R35"/>
  <c r="R58"/>
  <c r="R71"/>
  <c r="R95"/>
  <c r="R106"/>
  <c r="R124"/>
  <c r="P55"/>
  <c r="I55"/>
  <c r="R37"/>
  <c r="R42"/>
  <c r="R46"/>
  <c r="R48"/>
  <c r="R67"/>
  <c r="R79"/>
  <c r="H9"/>
  <c r="H10"/>
  <c r="H11"/>
  <c r="H12"/>
  <c r="H13"/>
  <c r="R14"/>
  <c r="I18"/>
  <c r="I19"/>
  <c r="H20"/>
  <c r="H21"/>
  <c r="R22"/>
  <c r="I26"/>
  <c r="Q26" s="1"/>
  <c r="S26" s="1"/>
  <c r="I27"/>
  <c r="Q27" s="1"/>
  <c r="S27" s="1"/>
  <c r="I28"/>
  <c r="Q28" s="1"/>
  <c r="S28" s="1"/>
  <c r="I29"/>
  <c r="Q29" s="1"/>
  <c r="S29" s="1"/>
  <c r="I30"/>
  <c r="Q30" s="1"/>
  <c r="S30" s="1"/>
  <c r="I39"/>
  <c r="Q39" s="1"/>
  <c r="S39" s="1"/>
  <c r="I40"/>
  <c r="I41"/>
  <c r="Q41" s="1"/>
  <c r="S41" s="1"/>
  <c r="H48"/>
  <c r="H49"/>
  <c r="I51"/>
  <c r="Q50" s="1"/>
  <c r="S50" s="1"/>
  <c r="R52"/>
  <c r="I54"/>
  <c r="Q54" s="1"/>
  <c r="S54" s="1"/>
  <c r="H58"/>
  <c r="H59"/>
  <c r="I62"/>
  <c r="Q62" s="1"/>
  <c r="S62" s="1"/>
  <c r="I63"/>
  <c r="R64"/>
  <c r="R65"/>
  <c r="H69"/>
  <c r="H70"/>
  <c r="I73"/>
  <c r="Q73" s="1"/>
  <c r="S73" s="1"/>
  <c r="H75"/>
  <c r="H76"/>
  <c r="I81"/>
  <c r="Q81" s="1"/>
  <c r="S81" s="1"/>
  <c r="I82"/>
  <c r="R83"/>
  <c r="I85"/>
  <c r="I86"/>
  <c r="R87"/>
  <c r="I89"/>
  <c r="I90"/>
  <c r="I92"/>
  <c r="Q91" s="1"/>
  <c r="S91" s="1"/>
  <c r="H93"/>
  <c r="H94"/>
  <c r="H97"/>
  <c r="R98"/>
  <c r="I100"/>
  <c r="I101"/>
  <c r="R102"/>
  <c r="H106"/>
  <c r="H107"/>
  <c r="I109"/>
  <c r="I112"/>
  <c r="I113"/>
  <c r="R114"/>
  <c r="I116"/>
  <c r="Q116" s="1"/>
  <c r="S116" s="1"/>
  <c r="I117"/>
  <c r="R119"/>
  <c r="I121"/>
  <c r="Q121" s="1"/>
  <c r="S121" s="1"/>
  <c r="I122"/>
  <c r="Q122" s="1"/>
  <c r="S122" s="1"/>
  <c r="I123"/>
  <c r="Q123" s="1"/>
  <c r="S123" s="1"/>
  <c r="H124"/>
  <c r="H125"/>
  <c r="I127"/>
  <c r="Q127" s="1"/>
  <c r="S127" s="1"/>
  <c r="I128"/>
  <c r="Q128" s="1"/>
  <c r="S128" s="1"/>
  <c r="H129"/>
  <c r="H130"/>
  <c r="P16"/>
  <c r="P17"/>
  <c r="P24"/>
  <c r="P25"/>
  <c r="P32"/>
  <c r="P33"/>
  <c r="P34"/>
  <c r="P37"/>
  <c r="P38"/>
  <c r="P44"/>
  <c r="P46"/>
  <c r="P47"/>
  <c r="R50"/>
  <c r="P56"/>
  <c r="P57"/>
  <c r="P67"/>
  <c r="P68"/>
  <c r="P71"/>
  <c r="P72"/>
  <c r="P77"/>
  <c r="R91"/>
  <c r="P95"/>
  <c r="P96"/>
  <c r="P105"/>
  <c r="O108"/>
  <c r="R118"/>
  <c r="P126"/>
  <c r="I14"/>
  <c r="I15"/>
  <c r="R18"/>
  <c r="I22"/>
  <c r="I23"/>
  <c r="Q22" s="1"/>
  <c r="S22" s="1"/>
  <c r="R26"/>
  <c r="R27"/>
  <c r="R28"/>
  <c r="R29"/>
  <c r="R30"/>
  <c r="I36"/>
  <c r="Q35" s="1"/>
  <c r="S35" s="1"/>
  <c r="R39"/>
  <c r="I43"/>
  <c r="Q42" s="1"/>
  <c r="S42" s="1"/>
  <c r="I52"/>
  <c r="I53"/>
  <c r="R54"/>
  <c r="I60"/>
  <c r="I61"/>
  <c r="R62"/>
  <c r="I64"/>
  <c r="Q64" s="1"/>
  <c r="S64" s="1"/>
  <c r="I65"/>
  <c r="I66"/>
  <c r="I78"/>
  <c r="Q77" s="1"/>
  <c r="S77" s="1"/>
  <c r="I80"/>
  <c r="Q79" s="1"/>
  <c r="S79" s="1"/>
  <c r="R81"/>
  <c r="I83"/>
  <c r="Q83" s="1"/>
  <c r="S83" s="1"/>
  <c r="I84"/>
  <c r="R85"/>
  <c r="I87"/>
  <c r="I88"/>
  <c r="R89"/>
  <c r="I98"/>
  <c r="Q98" s="1"/>
  <c r="S98" s="1"/>
  <c r="I99"/>
  <c r="R100"/>
  <c r="I102"/>
  <c r="I103"/>
  <c r="I110"/>
  <c r="I111"/>
  <c r="R112"/>
  <c r="I114"/>
  <c r="Q114" s="1"/>
  <c r="S114" s="1"/>
  <c r="I115"/>
  <c r="R116"/>
  <c r="I119"/>
  <c r="I120"/>
  <c r="R121"/>
  <c r="R127"/>
  <c r="R128"/>
  <c r="Q18" l="1"/>
  <c r="S18" s="1"/>
  <c r="Q14"/>
  <c r="S14" s="1"/>
  <c r="Q110"/>
  <c r="S110" s="1"/>
  <c r="Q87"/>
  <c r="S87" s="1"/>
  <c r="Q65"/>
  <c r="S65" s="1"/>
  <c r="Q60"/>
  <c r="S60" s="1"/>
  <c r="Q100"/>
  <c r="S100" s="1"/>
  <c r="Q119"/>
  <c r="S119" s="1"/>
  <c r="Q102"/>
  <c r="S102" s="1"/>
  <c r="Q52"/>
  <c r="S52" s="1"/>
  <c r="Q112"/>
  <c r="S112" s="1"/>
  <c r="Q89"/>
  <c r="S89" s="1"/>
  <c r="Q85"/>
  <c r="S85" s="1"/>
  <c r="I108"/>
  <c r="Q108" s="1"/>
  <c r="S108" s="1"/>
  <c r="P108"/>
</calcChain>
</file>

<file path=xl/sharedStrings.xml><?xml version="1.0" encoding="utf-8"?>
<sst xmlns="http://schemas.openxmlformats.org/spreadsheetml/2006/main" count="181" uniqueCount="68">
  <si>
    <t>(наименование сетевой организации)</t>
  </si>
  <si>
    <t>КТП-17</t>
  </si>
  <si>
    <t>КТП-6</t>
  </si>
  <si>
    <t>ТП-109</t>
  </si>
  <si>
    <t>ТП-102</t>
  </si>
  <si>
    <t>ТП-101</t>
  </si>
  <si>
    <t>ТП-104</t>
  </si>
  <si>
    <t>ТП-105</t>
  </si>
  <si>
    <t>ТП-103</t>
  </si>
  <si>
    <t>ТП-106</t>
  </si>
  <si>
    <t>ТП-107</t>
  </si>
  <si>
    <t>ТП-108</t>
  </si>
  <si>
    <t>ТП-629</t>
  </si>
  <si>
    <t>ТП-625</t>
  </si>
  <si>
    <t>ТП-627</t>
  </si>
  <si>
    <t>ТП-626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</si>
  <si>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</si>
  <si>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</si>
  <si>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</si>
  <si>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</si>
  <si>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</si>
  <si>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</si>
  <si>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</si>
  <si>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</si>
  <si>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 xml:space="preserve">РП3 </t>
  </si>
  <si>
    <t>ТП-58</t>
  </si>
  <si>
    <t>РП2</t>
  </si>
  <si>
    <t>ТП-50</t>
  </si>
  <si>
    <t>КТП-15</t>
  </si>
  <si>
    <t>ТМ</t>
  </si>
  <si>
    <t>Т-1 ТМ</t>
  </si>
  <si>
    <t>Т-2 ТМ</t>
  </si>
  <si>
    <t>Т-1ТМ</t>
  </si>
  <si>
    <t>Т-2ТМ</t>
  </si>
  <si>
    <t>А</t>
  </si>
  <si>
    <t>С</t>
  </si>
  <si>
    <t>Iср.  (Uл=6   (10)кВ)</t>
  </si>
  <si>
    <t>филиал АО "МЭС" "Ковдорская электросеть"</t>
  </si>
  <si>
    <t xml:space="preserve"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</t>
  </si>
  <si>
    <t>№ п\п</t>
  </si>
  <si>
    <t>№ ТП</t>
  </si>
  <si>
    <t>параметры трансформатора</t>
  </si>
  <si>
    <t>Максимальный ток трансформатора, А</t>
  </si>
  <si>
    <t>коэфф-нт загрузки  тр-ра,        Кн</t>
  </si>
  <si>
    <t>Объем свободной мощности ПС, кВА</t>
  </si>
  <si>
    <t>Замеры на Uл=0,4кВ</t>
  </si>
  <si>
    <t>Тип</t>
  </si>
  <si>
    <t>Номинальная мощность Sн, кВА</t>
  </si>
  <si>
    <t>Номинальная мощность Рн, кВт</t>
  </si>
  <si>
    <t>В</t>
  </si>
  <si>
    <t>от ПС-41</t>
  </si>
  <si>
    <t>ПС 368</t>
  </si>
  <si>
    <t>ПС 40А</t>
  </si>
  <si>
    <t>I ном А, НН</t>
  </si>
  <si>
    <t>Iном А, ВН</t>
  </si>
  <si>
    <t>Iср.  (Uл=0,4   кВ)</t>
  </si>
  <si>
    <t>Фактическая присоединенная мощность ВН, кВт</t>
  </si>
  <si>
    <t>Фактическая присоединенная мощность НН, кВт</t>
  </si>
  <si>
    <t>Напряжение ВН, кВ</t>
  </si>
  <si>
    <t>Объем свободной мощности ПС НН, кВт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</si>
  <si>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</si>
  <si>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Главный инженер</t>
  </si>
  <si>
    <t>КТПН-8</t>
  </si>
  <si>
    <t>ТМГ</t>
  </si>
  <si>
    <t>Т-1ТМГ</t>
  </si>
  <si>
    <t>Т-2ТМГ</t>
  </si>
  <si>
    <t>КТПН-14</t>
  </si>
  <si>
    <t>Е.А.Семенов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</si>
</sst>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sz val="9"/>
      <name val="Arial Cyr"/>
      <charset val="204"/>
    </font>
    <font>
      <b/>
      <sz val="12"/>
      <name val="Calibri"/>
      <family val="2"/>
      <charset val="204"/>
    </font>
    <font>
      <sz val="11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6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7" fillId="0" borderId="0" xfId="0" applyFont="1"/>
    <xf numFmtId="0" fontId="0" fillId="2" borderId="0" xfId="0" applyFill="1" applyAlignment="1">
      <alignment horizontal="center"/>
    </xf>
    <xf numFmtId="0" fontId="0" fillId="3" borderId="0" xfId="0" applyFill="1"/>
    <xf numFmtId="0" fontId="4" fillId="0" borderId="7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4" fillId="3" borderId="7" xfId="0" applyFont="1" applyFill="1" applyBorder="1" applyAlignment="1"/>
    <xf numFmtId="164" fontId="2" fillId="3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wrapText="1"/>
    </xf>
    <xf numFmtId="0" fontId="7" fillId="0" borderId="0" xfId="0" applyFont="1" applyBorder="1"/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59"/>
  <sheetViews>
    <sheetView tabSelected="1" view="pageBreakPreview" zoomScale="70" zoomScaleNormal="80" zoomScaleSheetLayoutView="70" workbookViewId="0">
      <selection activeCell="F130" sqref="F130"/>
    </sheetView>
  </sheetViews>
  <sheetFormatPr defaultRowHeight="14.5" outlineLevelCol="1"/>
  <cols>
    <col min="1" max="1" width="6.08984375" style="25" customWidth="1"/>
    <col min="2" max="2" width="11.26953125" style="26" customWidth="1"/>
    <col min="4" max="4" width="7.81640625" customWidth="1"/>
    <col min="5" max="5" width="15" customWidth="1"/>
    <col min="6" max="6" width="14.453125" style="4" customWidth="1"/>
    <col min="7" max="7" width="10.26953125" style="27" customWidth="1"/>
    <col min="8" max="8" width="9.81640625" style="27" customWidth="1"/>
    <col min="9" max="10" width="16.26953125" style="27" customWidth="1"/>
    <col min="11" max="11" width="8.81640625" style="27" hidden="1" customWidth="1" outlineLevel="1"/>
    <col min="12" max="12" width="9.453125" style="27" hidden="1" customWidth="1" outlineLevel="1"/>
    <col min="13" max="14" width="9.26953125" style="27" hidden="1" customWidth="1" outlineLevel="1"/>
    <col min="15" max="15" width="8.26953125" style="27" hidden="1" customWidth="1" outlineLevel="1"/>
    <col min="16" max="16" width="10.54296875" style="27" customWidth="1" collapsed="1"/>
    <col min="17" max="17" width="13" style="26" customWidth="1"/>
    <col min="18" max="18" width="13.453125" style="26" customWidth="1"/>
    <col min="19" max="19" width="14.453125" style="26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1" customFormat="1" ht="36" customHeight="1">
      <c r="A1" s="54" t="s">
        <v>38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s="1" customFormat="1" ht="15.75" customHeight="1">
      <c r="A2" s="38"/>
      <c r="B2" s="55" t="s">
        <v>37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39"/>
      <c r="S2" s="29"/>
      <c r="T2" s="29"/>
      <c r="U2" s="29"/>
      <c r="V2" s="29"/>
      <c r="W2" s="29"/>
      <c r="X2" s="38"/>
      <c r="Y2" s="38"/>
      <c r="Z2" s="38"/>
      <c r="AA2" s="38"/>
      <c r="AB2" s="2"/>
      <c r="AC2" s="2"/>
      <c r="AD2" s="2"/>
      <c r="AE2" s="2"/>
      <c r="AF2" s="2"/>
      <c r="AG2" s="2"/>
      <c r="AH2" s="2"/>
      <c r="AI2" s="2"/>
    </row>
    <row r="3" spans="1:35" s="1" customFormat="1" ht="18.75" customHeight="1">
      <c r="A3" s="38"/>
      <c r="B3" s="56" t="s">
        <v>0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30"/>
      <c r="R3" s="30"/>
      <c r="S3" s="29"/>
      <c r="T3" s="29"/>
      <c r="U3" s="29"/>
      <c r="V3" s="29"/>
      <c r="W3" s="29"/>
      <c r="X3" s="38"/>
      <c r="Y3" s="38"/>
      <c r="Z3" s="38"/>
      <c r="AA3" s="38"/>
      <c r="AB3" s="2"/>
      <c r="AC3" s="2"/>
      <c r="AD3" s="2"/>
      <c r="AE3" s="2"/>
      <c r="AF3" s="2"/>
      <c r="AG3" s="2"/>
      <c r="AH3" s="2"/>
      <c r="AI3" s="2"/>
    </row>
    <row r="4" spans="1:35" ht="13.5" customHeight="1">
      <c r="A4" s="28"/>
      <c r="B4" s="28"/>
      <c r="C4" s="28"/>
      <c r="D4" s="28"/>
      <c r="E4" s="28"/>
      <c r="F4" s="28"/>
      <c r="G4" s="31"/>
      <c r="H4" s="31"/>
      <c r="I4" s="31"/>
      <c r="J4" s="31"/>
      <c r="K4" s="31"/>
      <c r="L4" s="31"/>
      <c r="M4" s="31"/>
      <c r="N4" s="31"/>
      <c r="O4" s="31"/>
      <c r="P4" s="31"/>
      <c r="Q4" s="28"/>
      <c r="R4" s="28"/>
      <c r="S4" s="28"/>
    </row>
    <row r="5" spans="1:35" ht="12" customHeight="1">
      <c r="A5" s="57" t="s">
        <v>39</v>
      </c>
      <c r="B5" s="47" t="s">
        <v>40</v>
      </c>
      <c r="C5" s="59" t="s">
        <v>41</v>
      </c>
      <c r="D5" s="60"/>
      <c r="E5" s="60"/>
      <c r="F5" s="61"/>
      <c r="G5" s="47" t="s">
        <v>54</v>
      </c>
      <c r="H5" s="52" t="s">
        <v>53</v>
      </c>
      <c r="I5" s="47" t="s">
        <v>56</v>
      </c>
      <c r="J5" s="47" t="s">
        <v>57</v>
      </c>
      <c r="K5" s="46" t="s">
        <v>42</v>
      </c>
      <c r="L5" s="46"/>
      <c r="M5" s="46"/>
      <c r="N5" s="46"/>
      <c r="O5" s="46"/>
      <c r="P5" s="47" t="s">
        <v>43</v>
      </c>
      <c r="Q5" s="47" t="s">
        <v>60</v>
      </c>
      <c r="R5" s="47" t="s">
        <v>59</v>
      </c>
      <c r="S5" s="47" t="s">
        <v>44</v>
      </c>
    </row>
    <row r="6" spans="1:35" ht="15.75" customHeight="1">
      <c r="A6" s="57"/>
      <c r="B6" s="47"/>
      <c r="C6" s="41"/>
      <c r="D6" s="42"/>
      <c r="E6" s="5"/>
      <c r="F6" s="6"/>
      <c r="G6" s="47"/>
      <c r="H6" s="62"/>
      <c r="I6" s="47"/>
      <c r="J6" s="47"/>
      <c r="K6" s="49" t="s">
        <v>45</v>
      </c>
      <c r="L6" s="50"/>
      <c r="M6" s="51"/>
      <c r="N6" s="52" t="s">
        <v>55</v>
      </c>
      <c r="O6" s="52" t="s">
        <v>36</v>
      </c>
      <c r="P6" s="47"/>
      <c r="Q6" s="47"/>
      <c r="R6" s="47"/>
      <c r="S6" s="47"/>
    </row>
    <row r="7" spans="1:35" s="10" customFormat="1" ht="55.5" customHeight="1">
      <c r="A7" s="58"/>
      <c r="B7" s="48"/>
      <c r="C7" s="7" t="s">
        <v>46</v>
      </c>
      <c r="D7" s="7" t="s">
        <v>58</v>
      </c>
      <c r="E7" s="8" t="s">
        <v>47</v>
      </c>
      <c r="F7" s="9" t="s">
        <v>48</v>
      </c>
      <c r="G7" s="48"/>
      <c r="H7" s="53"/>
      <c r="I7" s="48"/>
      <c r="J7" s="48"/>
      <c r="K7" s="40" t="s">
        <v>34</v>
      </c>
      <c r="L7" s="40" t="s">
        <v>49</v>
      </c>
      <c r="M7" s="40" t="s">
        <v>35</v>
      </c>
      <c r="N7" s="53"/>
      <c r="O7" s="53"/>
      <c r="P7" s="48"/>
      <c r="Q7" s="48"/>
      <c r="R7" s="48"/>
      <c r="S7" s="48"/>
    </row>
    <row r="8" spans="1:35" s="10" customFormat="1" ht="15.75" customHeight="1">
      <c r="A8" s="59" t="s">
        <v>50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42"/>
      <c r="S8" s="11"/>
    </row>
    <row r="9" spans="1:35" s="16" customFormat="1" ht="13.5" customHeight="1">
      <c r="A9" s="12">
        <v>1</v>
      </c>
      <c r="B9" s="13" t="s">
        <v>1</v>
      </c>
      <c r="C9" s="13" t="s">
        <v>29</v>
      </c>
      <c r="D9" s="13">
        <v>10</v>
      </c>
      <c r="E9" s="14">
        <v>400</v>
      </c>
      <c r="F9" s="13">
        <f>E9*0.85</f>
        <v>340</v>
      </c>
      <c r="G9" s="32">
        <f t="shared" ref="G9:G72" si="0">E9/(1.73*D9)</f>
        <v>23.121387283236992</v>
      </c>
      <c r="H9" s="32">
        <f t="shared" ref="H9:H30" si="1">G9*25</f>
        <v>578.03468208092477</v>
      </c>
      <c r="I9" s="15">
        <f t="shared" ref="I9:I30" si="2">1.73*D9*0.9*O9/0.7</f>
        <v>46.265142857142862</v>
      </c>
      <c r="J9" s="15">
        <f t="shared" ref="J9:J30" si="3">1.73*0.4*0.9*N9</f>
        <v>32.385600000000004</v>
      </c>
      <c r="K9" s="15">
        <v>38</v>
      </c>
      <c r="L9" s="15">
        <v>36</v>
      </c>
      <c r="M9" s="15">
        <v>82</v>
      </c>
      <c r="N9" s="15">
        <f t="shared" ref="N9:N30" si="4">(M9+K9+L9)/3</f>
        <v>52</v>
      </c>
      <c r="O9" s="15">
        <f t="shared" ref="O9:O30" si="5">(K9+L9+M9)/3/25</f>
        <v>2.08</v>
      </c>
      <c r="P9" s="15">
        <f t="shared" ref="P9:P30" si="6">O9/G9</f>
        <v>8.9960000000000012E-2</v>
      </c>
      <c r="Q9" s="3">
        <f>F9-I9</f>
        <v>293.73485714285715</v>
      </c>
      <c r="R9" s="3">
        <f>F9-J9</f>
        <v>307.61439999999999</v>
      </c>
      <c r="S9" s="36">
        <f t="shared" ref="S9:S12" si="7">Q9/0.85</f>
        <v>345.57042016806724</v>
      </c>
    </row>
    <row r="10" spans="1:35" s="16" customFormat="1" ht="13.5" customHeight="1">
      <c r="A10" s="12">
        <f>A9+1</f>
        <v>2</v>
      </c>
      <c r="B10" s="13" t="s">
        <v>2</v>
      </c>
      <c r="C10" s="13" t="s">
        <v>29</v>
      </c>
      <c r="D10" s="13">
        <v>10</v>
      </c>
      <c r="E10" s="14">
        <v>180</v>
      </c>
      <c r="F10" s="13">
        <f t="shared" ref="F10:F30" si="8">E10*0.85</f>
        <v>153</v>
      </c>
      <c r="G10" s="32">
        <f t="shared" si="0"/>
        <v>10.404624277456646</v>
      </c>
      <c r="H10" s="32">
        <f t="shared" si="1"/>
        <v>260.11560693641616</v>
      </c>
      <c r="I10" s="15">
        <f t="shared" si="2"/>
        <v>78.591428571428565</v>
      </c>
      <c r="J10" s="15">
        <f>1.73*0.4*0.9*N10</f>
        <v>55.013999999999996</v>
      </c>
      <c r="K10" s="15">
        <v>75</v>
      </c>
      <c r="L10" s="15">
        <v>111</v>
      </c>
      <c r="M10" s="15">
        <v>79</v>
      </c>
      <c r="N10" s="15">
        <f t="shared" si="4"/>
        <v>88.333333333333329</v>
      </c>
      <c r="O10" s="15">
        <f t="shared" si="5"/>
        <v>3.5333333333333332</v>
      </c>
      <c r="P10" s="15">
        <f t="shared" si="6"/>
        <v>0.33959259259259261</v>
      </c>
      <c r="Q10" s="3">
        <f>F10-I10</f>
        <v>74.408571428571435</v>
      </c>
      <c r="R10" s="3">
        <f>F10-J10</f>
        <v>97.986000000000004</v>
      </c>
      <c r="S10" s="3">
        <f t="shared" si="7"/>
        <v>87.539495798319336</v>
      </c>
    </row>
    <row r="11" spans="1:35" s="16" customFormat="1" ht="13.5" customHeight="1">
      <c r="A11" s="12">
        <f t="shared" ref="A11:A30" si="9">A10+1</f>
        <v>3</v>
      </c>
      <c r="B11" s="13" t="s">
        <v>3</v>
      </c>
      <c r="C11" s="13" t="s">
        <v>29</v>
      </c>
      <c r="D11" s="13">
        <v>10</v>
      </c>
      <c r="E11" s="14">
        <v>250</v>
      </c>
      <c r="F11" s="13">
        <f t="shared" si="8"/>
        <v>212.5</v>
      </c>
      <c r="G11" s="32">
        <f t="shared" si="0"/>
        <v>14.450867052023121</v>
      </c>
      <c r="H11" s="32">
        <f t="shared" si="1"/>
        <v>361.27167630057801</v>
      </c>
      <c r="I11" s="15">
        <f t="shared" si="2"/>
        <v>18.980571428571427</v>
      </c>
      <c r="J11" s="15">
        <f t="shared" si="3"/>
        <v>13.2864</v>
      </c>
      <c r="K11" s="15">
        <v>18</v>
      </c>
      <c r="L11" s="15">
        <v>20</v>
      </c>
      <c r="M11" s="15">
        <v>26</v>
      </c>
      <c r="N11" s="15">
        <f t="shared" si="4"/>
        <v>21.333333333333332</v>
      </c>
      <c r="O11" s="15">
        <f t="shared" si="5"/>
        <v>0.85333333333333328</v>
      </c>
      <c r="P11" s="15">
        <f t="shared" si="6"/>
        <v>5.9050666666666668E-2</v>
      </c>
      <c r="Q11" s="3">
        <f>F11-I11</f>
        <v>193.51942857142856</v>
      </c>
      <c r="R11" s="3">
        <f t="shared" ref="R11:R30" si="10">F11-J11</f>
        <v>199.21359999999999</v>
      </c>
      <c r="S11" s="3">
        <f t="shared" si="7"/>
        <v>227.66991596638655</v>
      </c>
    </row>
    <row r="12" spans="1:35" s="16" customFormat="1" ht="13.5" customHeight="1">
      <c r="A12" s="12">
        <f t="shared" si="9"/>
        <v>4</v>
      </c>
      <c r="B12" s="63" t="s">
        <v>4</v>
      </c>
      <c r="C12" s="14" t="s">
        <v>30</v>
      </c>
      <c r="D12" s="13">
        <v>10</v>
      </c>
      <c r="E12" s="14">
        <v>250</v>
      </c>
      <c r="F12" s="13">
        <f t="shared" si="8"/>
        <v>212.5</v>
      </c>
      <c r="G12" s="32">
        <f t="shared" si="0"/>
        <v>14.450867052023121</v>
      </c>
      <c r="H12" s="32">
        <f t="shared" si="1"/>
        <v>361.27167630057801</v>
      </c>
      <c r="I12" s="15">
        <f t="shared" si="2"/>
        <v>0</v>
      </c>
      <c r="J12" s="15">
        <f t="shared" si="3"/>
        <v>0</v>
      </c>
      <c r="K12" s="15">
        <v>0</v>
      </c>
      <c r="L12" s="15">
        <v>0</v>
      </c>
      <c r="M12" s="15">
        <v>0</v>
      </c>
      <c r="N12" s="15">
        <f t="shared" si="4"/>
        <v>0</v>
      </c>
      <c r="O12" s="15">
        <f t="shared" si="5"/>
        <v>0</v>
      </c>
      <c r="P12" s="15">
        <f t="shared" si="6"/>
        <v>0</v>
      </c>
      <c r="Q12" s="65">
        <f>F12-(I12+I13)</f>
        <v>174.53885714285715</v>
      </c>
      <c r="R12" s="65">
        <f>F12-(J12+J13)</f>
        <v>185.9272</v>
      </c>
      <c r="S12" s="65">
        <f t="shared" si="7"/>
        <v>205.33983193277314</v>
      </c>
    </row>
    <row r="13" spans="1:35" s="16" customFormat="1" ht="13.5" customHeight="1">
      <c r="A13" s="12">
        <f t="shared" si="9"/>
        <v>5</v>
      </c>
      <c r="B13" s="64"/>
      <c r="C13" s="14" t="s">
        <v>31</v>
      </c>
      <c r="D13" s="13">
        <v>10</v>
      </c>
      <c r="E13" s="14">
        <v>250</v>
      </c>
      <c r="F13" s="13">
        <f t="shared" si="8"/>
        <v>212.5</v>
      </c>
      <c r="G13" s="32">
        <f t="shared" si="0"/>
        <v>14.450867052023121</v>
      </c>
      <c r="H13" s="32">
        <f t="shared" si="1"/>
        <v>361.27167630057801</v>
      </c>
      <c r="I13" s="15">
        <f t="shared" si="2"/>
        <v>37.961142857142853</v>
      </c>
      <c r="J13" s="15">
        <f t="shared" si="3"/>
        <v>26.572800000000001</v>
      </c>
      <c r="K13" s="15">
        <v>60</v>
      </c>
      <c r="L13" s="15">
        <v>45</v>
      </c>
      <c r="M13" s="15">
        <v>23</v>
      </c>
      <c r="N13" s="15">
        <f t="shared" si="4"/>
        <v>42.666666666666664</v>
      </c>
      <c r="O13" s="15">
        <f t="shared" si="5"/>
        <v>1.7066666666666666</v>
      </c>
      <c r="P13" s="15">
        <f t="shared" si="6"/>
        <v>0.11810133333333334</v>
      </c>
      <c r="Q13" s="66"/>
      <c r="R13" s="66"/>
      <c r="S13" s="66"/>
    </row>
    <row r="14" spans="1:35" s="16" customFormat="1" ht="13.5" customHeight="1">
      <c r="A14" s="12">
        <f t="shared" si="9"/>
        <v>6</v>
      </c>
      <c r="B14" s="63" t="s">
        <v>5</v>
      </c>
      <c r="C14" s="14" t="s">
        <v>30</v>
      </c>
      <c r="D14" s="13">
        <v>10</v>
      </c>
      <c r="E14" s="14">
        <v>400</v>
      </c>
      <c r="F14" s="13">
        <f t="shared" si="8"/>
        <v>340</v>
      </c>
      <c r="G14" s="32">
        <f t="shared" si="0"/>
        <v>23.121387283236992</v>
      </c>
      <c r="H14" s="32">
        <f t="shared" si="1"/>
        <v>578.03468208092477</v>
      </c>
      <c r="I14" s="15">
        <f t="shared" si="2"/>
        <v>23.132571428571431</v>
      </c>
      <c r="J14" s="15">
        <f t="shared" si="3"/>
        <v>16.192800000000002</v>
      </c>
      <c r="K14" s="15">
        <v>18</v>
      </c>
      <c r="L14" s="15">
        <v>22</v>
      </c>
      <c r="M14" s="15">
        <v>38</v>
      </c>
      <c r="N14" s="15">
        <f t="shared" si="4"/>
        <v>26</v>
      </c>
      <c r="O14" s="15">
        <f t="shared" si="5"/>
        <v>1.04</v>
      </c>
      <c r="P14" s="15">
        <f t="shared" si="6"/>
        <v>4.4980000000000006E-2</v>
      </c>
      <c r="Q14" s="65">
        <f>F14-(I14+I15)</f>
        <v>316.86742857142855</v>
      </c>
      <c r="R14" s="65">
        <f>F14-(J14+J15)</f>
        <v>323.80720000000002</v>
      </c>
      <c r="S14" s="65">
        <f>Q14/0.85</f>
        <v>372.78521008403362</v>
      </c>
    </row>
    <row r="15" spans="1:35" s="16" customFormat="1" ht="13.5" customHeight="1">
      <c r="A15" s="12">
        <f t="shared" si="9"/>
        <v>7</v>
      </c>
      <c r="B15" s="64"/>
      <c r="C15" s="14" t="s">
        <v>31</v>
      </c>
      <c r="D15" s="13">
        <v>10</v>
      </c>
      <c r="E15" s="14">
        <v>400</v>
      </c>
      <c r="F15" s="17">
        <f t="shared" si="8"/>
        <v>340</v>
      </c>
      <c r="G15" s="32">
        <f t="shared" si="0"/>
        <v>23.121387283236992</v>
      </c>
      <c r="H15" s="32">
        <f t="shared" si="1"/>
        <v>578.03468208092477</v>
      </c>
      <c r="I15" s="15">
        <f t="shared" si="2"/>
        <v>0</v>
      </c>
      <c r="J15" s="15">
        <f t="shared" si="3"/>
        <v>0</v>
      </c>
      <c r="K15" s="15">
        <v>0</v>
      </c>
      <c r="L15" s="15">
        <v>0</v>
      </c>
      <c r="M15" s="15">
        <v>0</v>
      </c>
      <c r="N15" s="15">
        <f t="shared" si="4"/>
        <v>0</v>
      </c>
      <c r="O15" s="15">
        <f t="shared" si="5"/>
        <v>0</v>
      </c>
      <c r="P15" s="15">
        <f t="shared" si="6"/>
        <v>0</v>
      </c>
      <c r="Q15" s="66"/>
      <c r="R15" s="66"/>
      <c r="S15" s="66"/>
    </row>
    <row r="16" spans="1:35" s="16" customFormat="1" ht="13.5" customHeight="1">
      <c r="A16" s="12">
        <f t="shared" si="9"/>
        <v>8</v>
      </c>
      <c r="B16" s="63" t="s">
        <v>6</v>
      </c>
      <c r="C16" s="14" t="s">
        <v>30</v>
      </c>
      <c r="D16" s="13">
        <v>10</v>
      </c>
      <c r="E16" s="14">
        <v>400</v>
      </c>
      <c r="F16" s="17">
        <f t="shared" si="8"/>
        <v>340</v>
      </c>
      <c r="G16" s="32">
        <f t="shared" si="0"/>
        <v>23.121387283236992</v>
      </c>
      <c r="H16" s="32">
        <f t="shared" si="1"/>
        <v>578.03468208092477</v>
      </c>
      <c r="I16" s="15">
        <f t="shared" si="2"/>
        <v>136.71942857142858</v>
      </c>
      <c r="J16" s="15">
        <f t="shared" si="3"/>
        <v>95.703599999999994</v>
      </c>
      <c r="K16" s="15">
        <v>171</v>
      </c>
      <c r="L16" s="15">
        <v>162</v>
      </c>
      <c r="M16" s="15">
        <v>128</v>
      </c>
      <c r="N16" s="15">
        <f t="shared" si="4"/>
        <v>153.66666666666666</v>
      </c>
      <c r="O16" s="15">
        <f t="shared" si="5"/>
        <v>6.1466666666666665</v>
      </c>
      <c r="P16" s="15">
        <f t="shared" si="6"/>
        <v>0.26584333333333338</v>
      </c>
      <c r="Q16" s="65">
        <f>F16-(I16+I17)</f>
        <v>203.28057142857142</v>
      </c>
      <c r="R16" s="65">
        <f>F16-(J16+J17)</f>
        <v>244.29640000000001</v>
      </c>
      <c r="S16" s="65">
        <f>Q16/0.85</f>
        <v>239.15361344537814</v>
      </c>
    </row>
    <row r="17" spans="1:19" s="16" customFormat="1" ht="13.5" customHeight="1">
      <c r="A17" s="12">
        <f t="shared" si="9"/>
        <v>9</v>
      </c>
      <c r="B17" s="64"/>
      <c r="C17" s="14" t="s">
        <v>31</v>
      </c>
      <c r="D17" s="13">
        <v>10</v>
      </c>
      <c r="E17" s="14">
        <v>400</v>
      </c>
      <c r="F17" s="17">
        <f t="shared" si="8"/>
        <v>340</v>
      </c>
      <c r="G17" s="32">
        <f t="shared" si="0"/>
        <v>23.121387283236992</v>
      </c>
      <c r="H17" s="32">
        <f t="shared" si="1"/>
        <v>578.03468208092477</v>
      </c>
      <c r="I17" s="15">
        <f t="shared" si="2"/>
        <v>0</v>
      </c>
      <c r="J17" s="15">
        <f t="shared" si="3"/>
        <v>0</v>
      </c>
      <c r="K17" s="15">
        <v>0</v>
      </c>
      <c r="L17" s="15">
        <v>0</v>
      </c>
      <c r="M17" s="15">
        <v>0</v>
      </c>
      <c r="N17" s="15">
        <f t="shared" si="4"/>
        <v>0</v>
      </c>
      <c r="O17" s="15">
        <f t="shared" si="5"/>
        <v>0</v>
      </c>
      <c r="P17" s="15">
        <f t="shared" si="6"/>
        <v>0</v>
      </c>
      <c r="Q17" s="66"/>
      <c r="R17" s="66"/>
      <c r="S17" s="66"/>
    </row>
    <row r="18" spans="1:19" s="16" customFormat="1" ht="13.5" customHeight="1">
      <c r="A18" s="12">
        <f t="shared" si="9"/>
        <v>10</v>
      </c>
      <c r="B18" s="63" t="s">
        <v>7</v>
      </c>
      <c r="C18" s="14" t="s">
        <v>30</v>
      </c>
      <c r="D18" s="13">
        <v>10</v>
      </c>
      <c r="E18" s="14">
        <v>400</v>
      </c>
      <c r="F18" s="17">
        <f t="shared" si="8"/>
        <v>340</v>
      </c>
      <c r="G18" s="32">
        <f t="shared" si="0"/>
        <v>23.121387283236992</v>
      </c>
      <c r="H18" s="32">
        <f t="shared" si="1"/>
        <v>578.03468208092477</v>
      </c>
      <c r="I18" s="15">
        <f t="shared" si="2"/>
        <v>78.591428571428565</v>
      </c>
      <c r="J18" s="15">
        <f t="shared" si="3"/>
        <v>55.013999999999996</v>
      </c>
      <c r="K18" s="15">
        <v>110</v>
      </c>
      <c r="L18" s="15">
        <v>92</v>
      </c>
      <c r="M18" s="15">
        <v>63</v>
      </c>
      <c r="N18" s="15">
        <f t="shared" si="4"/>
        <v>88.333333333333329</v>
      </c>
      <c r="O18" s="15">
        <f t="shared" si="5"/>
        <v>3.5333333333333332</v>
      </c>
      <c r="P18" s="15">
        <f t="shared" si="6"/>
        <v>0.15281666666666668</v>
      </c>
      <c r="Q18" s="65">
        <f>F18-(I18+I19)</f>
        <v>261.40857142857146</v>
      </c>
      <c r="R18" s="65">
        <f>F18-(J18+J19)</f>
        <v>284.98599999999999</v>
      </c>
      <c r="S18" s="65">
        <f>Q18/0.85</f>
        <v>307.53949579831936</v>
      </c>
    </row>
    <row r="19" spans="1:19" s="16" customFormat="1" ht="17.25" customHeight="1">
      <c r="A19" s="12">
        <f t="shared" si="9"/>
        <v>11</v>
      </c>
      <c r="B19" s="64"/>
      <c r="C19" s="14" t="s">
        <v>31</v>
      </c>
      <c r="D19" s="13">
        <v>10</v>
      </c>
      <c r="E19" s="14">
        <v>400</v>
      </c>
      <c r="F19" s="17">
        <f t="shared" si="8"/>
        <v>340</v>
      </c>
      <c r="G19" s="32">
        <f t="shared" si="0"/>
        <v>23.121387283236992</v>
      </c>
      <c r="H19" s="32">
        <f t="shared" si="1"/>
        <v>578.03468208092477</v>
      </c>
      <c r="I19" s="15">
        <f t="shared" si="2"/>
        <v>0</v>
      </c>
      <c r="J19" s="15">
        <f t="shared" si="3"/>
        <v>0</v>
      </c>
      <c r="K19" s="15">
        <v>0</v>
      </c>
      <c r="L19" s="15">
        <v>0</v>
      </c>
      <c r="M19" s="15">
        <v>0</v>
      </c>
      <c r="N19" s="15">
        <f t="shared" si="4"/>
        <v>0</v>
      </c>
      <c r="O19" s="15">
        <f t="shared" si="5"/>
        <v>0</v>
      </c>
      <c r="P19" s="15">
        <f t="shared" si="6"/>
        <v>0</v>
      </c>
      <c r="Q19" s="66"/>
      <c r="R19" s="66"/>
      <c r="S19" s="66"/>
    </row>
    <row r="20" spans="1:19" s="16" customFormat="1" ht="13.5" customHeight="1">
      <c r="A20" s="12">
        <f t="shared" si="9"/>
        <v>12</v>
      </c>
      <c r="B20" s="63" t="s">
        <v>8</v>
      </c>
      <c r="C20" s="14" t="s">
        <v>32</v>
      </c>
      <c r="D20" s="13">
        <v>10</v>
      </c>
      <c r="E20" s="14">
        <v>400</v>
      </c>
      <c r="F20" s="17">
        <f t="shared" si="8"/>
        <v>340</v>
      </c>
      <c r="G20" s="32">
        <f t="shared" si="0"/>
        <v>23.121387283236992</v>
      </c>
      <c r="H20" s="32">
        <f>G20*25</f>
        <v>578.03468208092477</v>
      </c>
      <c r="I20" s="15">
        <f t="shared" si="2"/>
        <v>0</v>
      </c>
      <c r="J20" s="15">
        <f t="shared" si="3"/>
        <v>0</v>
      </c>
      <c r="K20" s="15">
        <v>0</v>
      </c>
      <c r="L20" s="15">
        <v>0</v>
      </c>
      <c r="M20" s="15">
        <v>0</v>
      </c>
      <c r="N20" s="15">
        <f t="shared" si="4"/>
        <v>0</v>
      </c>
      <c r="O20" s="15">
        <f t="shared" si="5"/>
        <v>0</v>
      </c>
      <c r="P20" s="15">
        <f t="shared" si="6"/>
        <v>0</v>
      </c>
      <c r="Q20" s="65">
        <f>F20-(I20+I21)</f>
        <v>178.07199999999997</v>
      </c>
      <c r="R20" s="65">
        <f>F20-(J20+J21)</f>
        <v>226.65039999999999</v>
      </c>
      <c r="S20" s="65">
        <f>Q20/0.85</f>
        <v>209.49647058823527</v>
      </c>
    </row>
    <row r="21" spans="1:19" s="16" customFormat="1" ht="13.5" customHeight="1">
      <c r="A21" s="12">
        <f t="shared" si="9"/>
        <v>13</v>
      </c>
      <c r="B21" s="64"/>
      <c r="C21" s="14" t="s">
        <v>33</v>
      </c>
      <c r="D21" s="13">
        <v>10</v>
      </c>
      <c r="E21" s="14">
        <v>400</v>
      </c>
      <c r="F21" s="17">
        <f t="shared" si="8"/>
        <v>340</v>
      </c>
      <c r="G21" s="32">
        <f t="shared" si="0"/>
        <v>23.121387283236992</v>
      </c>
      <c r="H21" s="32">
        <f t="shared" si="1"/>
        <v>578.03468208092477</v>
      </c>
      <c r="I21" s="15">
        <f t="shared" si="2"/>
        <v>161.92800000000003</v>
      </c>
      <c r="J21" s="15">
        <f t="shared" si="3"/>
        <v>113.34960000000001</v>
      </c>
      <c r="K21" s="15">
        <v>200</v>
      </c>
      <c r="L21" s="15">
        <v>146</v>
      </c>
      <c r="M21" s="15">
        <v>200</v>
      </c>
      <c r="N21" s="15">
        <f t="shared" si="4"/>
        <v>182</v>
      </c>
      <c r="O21" s="15">
        <f t="shared" si="5"/>
        <v>7.28</v>
      </c>
      <c r="P21" s="15">
        <f t="shared" si="6"/>
        <v>0.31486000000000003</v>
      </c>
      <c r="Q21" s="66"/>
      <c r="R21" s="66"/>
      <c r="S21" s="66"/>
    </row>
    <row r="22" spans="1:19" s="16" customFormat="1" ht="13.5" customHeight="1">
      <c r="A22" s="12">
        <f t="shared" si="9"/>
        <v>14</v>
      </c>
      <c r="B22" s="63" t="s">
        <v>9</v>
      </c>
      <c r="C22" s="14" t="s">
        <v>64</v>
      </c>
      <c r="D22" s="13">
        <v>10</v>
      </c>
      <c r="E22" s="14">
        <v>400</v>
      </c>
      <c r="F22" s="17">
        <f t="shared" si="8"/>
        <v>340</v>
      </c>
      <c r="G22" s="32">
        <f t="shared" si="0"/>
        <v>23.121387283236992</v>
      </c>
      <c r="H22" s="32">
        <f t="shared" si="1"/>
        <v>578.03468208092477</v>
      </c>
      <c r="I22" s="15">
        <f t="shared" si="2"/>
        <v>125.74628571428573</v>
      </c>
      <c r="J22" s="15">
        <f t="shared" si="3"/>
        <v>88.022400000000005</v>
      </c>
      <c r="K22" s="15">
        <v>141</v>
      </c>
      <c r="L22" s="15">
        <v>156</v>
      </c>
      <c r="M22" s="15">
        <v>127</v>
      </c>
      <c r="N22" s="15">
        <f t="shared" si="4"/>
        <v>141.33333333333334</v>
      </c>
      <c r="O22" s="15">
        <f t="shared" si="5"/>
        <v>5.6533333333333333</v>
      </c>
      <c r="P22" s="15">
        <f t="shared" si="6"/>
        <v>0.24450666666666671</v>
      </c>
      <c r="Q22" s="65">
        <f>F22-(I22+I23)</f>
        <v>214.25371428571427</v>
      </c>
      <c r="R22" s="65">
        <f>F22-(J22+J23)</f>
        <v>251.9776</v>
      </c>
      <c r="S22" s="65">
        <f>Q22/0.85</f>
        <v>252.06319327731092</v>
      </c>
    </row>
    <row r="23" spans="1:19" s="16" customFormat="1" ht="13.5" customHeight="1">
      <c r="A23" s="12">
        <f t="shared" si="9"/>
        <v>15</v>
      </c>
      <c r="B23" s="64"/>
      <c r="C23" s="14" t="s">
        <v>65</v>
      </c>
      <c r="D23" s="13">
        <v>10</v>
      </c>
      <c r="E23" s="14">
        <v>400</v>
      </c>
      <c r="F23" s="17">
        <f t="shared" si="8"/>
        <v>340</v>
      </c>
      <c r="G23" s="32">
        <f t="shared" si="0"/>
        <v>23.121387283236992</v>
      </c>
      <c r="H23" s="32">
        <f t="shared" si="1"/>
        <v>578.03468208092477</v>
      </c>
      <c r="I23" s="15">
        <f t="shared" si="2"/>
        <v>0</v>
      </c>
      <c r="J23" s="15">
        <f t="shared" si="3"/>
        <v>0</v>
      </c>
      <c r="K23" s="15">
        <v>0</v>
      </c>
      <c r="L23" s="15">
        <v>0</v>
      </c>
      <c r="M23" s="15">
        <v>0</v>
      </c>
      <c r="N23" s="15">
        <f t="shared" si="4"/>
        <v>0</v>
      </c>
      <c r="O23" s="15">
        <f t="shared" si="5"/>
        <v>0</v>
      </c>
      <c r="P23" s="15">
        <f t="shared" si="6"/>
        <v>0</v>
      </c>
      <c r="Q23" s="66"/>
      <c r="R23" s="66"/>
      <c r="S23" s="66"/>
    </row>
    <row r="24" spans="1:19" s="16" customFormat="1" ht="13.5" customHeight="1">
      <c r="A24" s="12">
        <f t="shared" si="9"/>
        <v>16</v>
      </c>
      <c r="B24" s="63" t="s">
        <v>10</v>
      </c>
      <c r="C24" s="14" t="s">
        <v>32</v>
      </c>
      <c r="D24" s="13">
        <v>10</v>
      </c>
      <c r="E24" s="14">
        <v>250</v>
      </c>
      <c r="F24" s="17">
        <f t="shared" si="8"/>
        <v>212.5</v>
      </c>
      <c r="G24" s="32">
        <f t="shared" si="0"/>
        <v>14.450867052023121</v>
      </c>
      <c r="H24" s="32">
        <f t="shared" si="1"/>
        <v>361.27167630057801</v>
      </c>
      <c r="I24" s="15">
        <f t="shared" si="2"/>
        <v>0</v>
      </c>
      <c r="J24" s="15">
        <f t="shared" si="3"/>
        <v>0</v>
      </c>
      <c r="K24" s="15">
        <v>0</v>
      </c>
      <c r="L24" s="15">
        <v>0</v>
      </c>
      <c r="M24" s="15">
        <v>0</v>
      </c>
      <c r="N24" s="15">
        <f t="shared" si="4"/>
        <v>0</v>
      </c>
      <c r="O24" s="15">
        <f t="shared" si="5"/>
        <v>0</v>
      </c>
      <c r="P24" s="15">
        <f t="shared" si="6"/>
        <v>0</v>
      </c>
      <c r="Q24" s="65">
        <f>F24-(I24+I25)</f>
        <v>188.18114285714285</v>
      </c>
      <c r="R24" s="65">
        <f>F24-(J24+J25)</f>
        <v>195.4768</v>
      </c>
      <c r="S24" s="65">
        <f>Q24/0.85</f>
        <v>221.38957983193276</v>
      </c>
    </row>
    <row r="25" spans="1:19" s="16" customFormat="1" ht="13.5" customHeight="1">
      <c r="A25" s="12">
        <f t="shared" si="9"/>
        <v>17</v>
      </c>
      <c r="B25" s="64"/>
      <c r="C25" s="14" t="s">
        <v>33</v>
      </c>
      <c r="D25" s="13">
        <v>10</v>
      </c>
      <c r="E25" s="14">
        <v>250</v>
      </c>
      <c r="F25" s="17">
        <f t="shared" si="8"/>
        <v>212.5</v>
      </c>
      <c r="G25" s="32">
        <f t="shared" si="0"/>
        <v>14.450867052023121</v>
      </c>
      <c r="H25" s="32">
        <f t="shared" si="1"/>
        <v>361.27167630057801</v>
      </c>
      <c r="I25" s="15">
        <f t="shared" si="2"/>
        <v>24.318857142857144</v>
      </c>
      <c r="J25" s="15">
        <f t="shared" si="3"/>
        <v>17.023199999999999</v>
      </c>
      <c r="K25" s="15">
        <v>29</v>
      </c>
      <c r="L25" s="15">
        <v>19</v>
      </c>
      <c r="M25" s="15">
        <v>34</v>
      </c>
      <c r="N25" s="15">
        <f t="shared" si="4"/>
        <v>27.333333333333332</v>
      </c>
      <c r="O25" s="15">
        <f t="shared" si="5"/>
        <v>1.0933333333333333</v>
      </c>
      <c r="P25" s="15">
        <f t="shared" si="6"/>
        <v>7.5658666666666666E-2</v>
      </c>
      <c r="Q25" s="66"/>
      <c r="R25" s="66"/>
      <c r="S25" s="66"/>
    </row>
    <row r="26" spans="1:19" s="16" customFormat="1" ht="13.5" customHeight="1">
      <c r="A26" s="12">
        <f t="shared" si="9"/>
        <v>18</v>
      </c>
      <c r="B26" s="13" t="s">
        <v>11</v>
      </c>
      <c r="C26" s="13" t="s">
        <v>63</v>
      </c>
      <c r="D26" s="13">
        <v>10</v>
      </c>
      <c r="E26" s="14">
        <v>250</v>
      </c>
      <c r="F26" s="17">
        <f t="shared" si="8"/>
        <v>212.5</v>
      </c>
      <c r="G26" s="32">
        <f t="shared" si="0"/>
        <v>14.450867052023121</v>
      </c>
      <c r="H26" s="32">
        <f t="shared" si="1"/>
        <v>361.27167630057801</v>
      </c>
      <c r="I26" s="15">
        <f t="shared" si="2"/>
        <v>39.147428571428577</v>
      </c>
      <c r="J26" s="15">
        <f t="shared" si="3"/>
        <v>27.403200000000002</v>
      </c>
      <c r="K26" s="15">
        <v>66</v>
      </c>
      <c r="L26" s="15">
        <v>39</v>
      </c>
      <c r="M26" s="15">
        <v>27</v>
      </c>
      <c r="N26" s="15">
        <f t="shared" si="4"/>
        <v>44</v>
      </c>
      <c r="O26" s="15">
        <f t="shared" si="5"/>
        <v>1.76</v>
      </c>
      <c r="P26" s="15">
        <f t="shared" si="6"/>
        <v>0.12179200000000001</v>
      </c>
      <c r="Q26" s="3">
        <f>F26-I26</f>
        <v>173.35257142857142</v>
      </c>
      <c r="R26" s="3">
        <f t="shared" si="10"/>
        <v>185.0968</v>
      </c>
      <c r="S26" s="3">
        <f>Q26/0.85</f>
        <v>203.94420168067228</v>
      </c>
    </row>
    <row r="27" spans="1:19" s="16" customFormat="1" ht="13.5" customHeight="1">
      <c r="A27" s="12">
        <f t="shared" si="9"/>
        <v>19</v>
      </c>
      <c r="B27" s="13" t="s">
        <v>12</v>
      </c>
      <c r="C27" s="13" t="s">
        <v>29</v>
      </c>
      <c r="D27" s="13">
        <v>10</v>
      </c>
      <c r="E27" s="14">
        <v>250</v>
      </c>
      <c r="F27" s="17">
        <f t="shared" si="8"/>
        <v>212.5</v>
      </c>
      <c r="G27" s="32">
        <f t="shared" si="0"/>
        <v>14.450867052023121</v>
      </c>
      <c r="H27" s="32">
        <f t="shared" si="1"/>
        <v>361.27167630057801</v>
      </c>
      <c r="I27" s="15">
        <f t="shared" si="2"/>
        <v>9.7868571428571443</v>
      </c>
      <c r="J27" s="15">
        <f t="shared" si="3"/>
        <v>6.8508000000000004</v>
      </c>
      <c r="K27" s="15">
        <v>15</v>
      </c>
      <c r="L27" s="15">
        <v>3</v>
      </c>
      <c r="M27" s="15">
        <v>15</v>
      </c>
      <c r="N27" s="15">
        <f t="shared" si="4"/>
        <v>11</v>
      </c>
      <c r="O27" s="15">
        <f t="shared" si="5"/>
        <v>0.44</v>
      </c>
      <c r="P27" s="15">
        <f t="shared" si="6"/>
        <v>3.0448000000000003E-2</v>
      </c>
      <c r="Q27" s="3">
        <f>F27-I27</f>
        <v>202.71314285714286</v>
      </c>
      <c r="R27" s="3">
        <f t="shared" si="10"/>
        <v>205.64920000000001</v>
      </c>
      <c r="S27" s="3">
        <f>Q27/0.85</f>
        <v>238.48605042016808</v>
      </c>
    </row>
    <row r="28" spans="1:19" s="16" customFormat="1" ht="13.5" customHeight="1">
      <c r="A28" s="12">
        <f t="shared" si="9"/>
        <v>20</v>
      </c>
      <c r="B28" s="13" t="s">
        <v>13</v>
      </c>
      <c r="C28" s="13" t="s">
        <v>29</v>
      </c>
      <c r="D28" s="13">
        <v>10</v>
      </c>
      <c r="E28" s="14">
        <v>250</v>
      </c>
      <c r="F28" s="17">
        <f t="shared" si="8"/>
        <v>212.5</v>
      </c>
      <c r="G28" s="32">
        <f t="shared" si="0"/>
        <v>14.450867052023121</v>
      </c>
      <c r="H28" s="32">
        <f t="shared" si="1"/>
        <v>361.27167630057801</v>
      </c>
      <c r="I28" s="15">
        <f t="shared" si="2"/>
        <v>14.828571428571431</v>
      </c>
      <c r="J28" s="15">
        <f t="shared" si="3"/>
        <v>10.38</v>
      </c>
      <c r="K28" s="15">
        <v>17</v>
      </c>
      <c r="L28" s="15">
        <v>19</v>
      </c>
      <c r="M28" s="15">
        <v>14</v>
      </c>
      <c r="N28" s="15">
        <f t="shared" si="4"/>
        <v>16.666666666666668</v>
      </c>
      <c r="O28" s="15">
        <f t="shared" si="5"/>
        <v>0.66666666666666674</v>
      </c>
      <c r="P28" s="15">
        <f t="shared" si="6"/>
        <v>4.6133333333333339E-2</v>
      </c>
      <c r="Q28" s="3">
        <f>F28-I28</f>
        <v>197.67142857142858</v>
      </c>
      <c r="R28" s="3">
        <f t="shared" si="10"/>
        <v>202.12</v>
      </c>
      <c r="S28" s="3">
        <f>Q28/0.85</f>
        <v>232.55462184873952</v>
      </c>
    </row>
    <row r="29" spans="1:19" s="16" customFormat="1" ht="13.5" customHeight="1">
      <c r="A29" s="12">
        <f t="shared" si="9"/>
        <v>21</v>
      </c>
      <c r="B29" s="13" t="s">
        <v>14</v>
      </c>
      <c r="C29" s="13" t="s">
        <v>29</v>
      </c>
      <c r="D29" s="13">
        <v>10</v>
      </c>
      <c r="E29" s="14">
        <v>250</v>
      </c>
      <c r="F29" s="17">
        <f t="shared" si="8"/>
        <v>212.5</v>
      </c>
      <c r="G29" s="32">
        <f t="shared" si="0"/>
        <v>14.450867052023121</v>
      </c>
      <c r="H29" s="32">
        <f t="shared" si="1"/>
        <v>361.27167630057801</v>
      </c>
      <c r="I29" s="15">
        <f t="shared" si="2"/>
        <v>37.664571428571435</v>
      </c>
      <c r="J29" s="15">
        <f t="shared" si="3"/>
        <v>26.365200000000002</v>
      </c>
      <c r="K29" s="15">
        <v>69</v>
      </c>
      <c r="L29" s="15">
        <v>28</v>
      </c>
      <c r="M29" s="15">
        <v>30</v>
      </c>
      <c r="N29" s="15">
        <f t="shared" si="4"/>
        <v>42.333333333333336</v>
      </c>
      <c r="O29" s="15">
        <f t="shared" si="5"/>
        <v>1.6933333333333334</v>
      </c>
      <c r="P29" s="15">
        <f t="shared" si="6"/>
        <v>0.11717866666666668</v>
      </c>
      <c r="Q29" s="3">
        <f>F29-I29</f>
        <v>174.83542857142857</v>
      </c>
      <c r="R29" s="3">
        <f t="shared" si="10"/>
        <v>186.13479999999998</v>
      </c>
      <c r="S29" s="3">
        <f>Q29/0.85</f>
        <v>205.68873949579833</v>
      </c>
    </row>
    <row r="30" spans="1:19" s="16" customFormat="1" ht="13.5" customHeight="1">
      <c r="A30" s="12">
        <f t="shared" si="9"/>
        <v>22</v>
      </c>
      <c r="B30" s="13" t="s">
        <v>15</v>
      </c>
      <c r="C30" s="13" t="s">
        <v>29</v>
      </c>
      <c r="D30" s="13">
        <v>10</v>
      </c>
      <c r="E30" s="14">
        <v>250</v>
      </c>
      <c r="F30" s="17">
        <f t="shared" si="8"/>
        <v>212.5</v>
      </c>
      <c r="G30" s="32">
        <f t="shared" si="0"/>
        <v>14.450867052023121</v>
      </c>
      <c r="H30" s="32">
        <f t="shared" si="1"/>
        <v>361.27167630057801</v>
      </c>
      <c r="I30" s="15">
        <f t="shared" si="2"/>
        <v>20.759999999999998</v>
      </c>
      <c r="J30" s="15">
        <f t="shared" si="3"/>
        <v>14.532</v>
      </c>
      <c r="K30" s="15">
        <v>18</v>
      </c>
      <c r="L30" s="15">
        <v>28</v>
      </c>
      <c r="M30" s="15">
        <v>24</v>
      </c>
      <c r="N30" s="15">
        <f t="shared" si="4"/>
        <v>23.333333333333332</v>
      </c>
      <c r="O30" s="15">
        <f t="shared" si="5"/>
        <v>0.93333333333333324</v>
      </c>
      <c r="P30" s="15">
        <f t="shared" si="6"/>
        <v>6.4586666666666667E-2</v>
      </c>
      <c r="Q30" s="3">
        <f>F30-I30</f>
        <v>191.74</v>
      </c>
      <c r="R30" s="3">
        <f t="shared" si="10"/>
        <v>197.96799999999999</v>
      </c>
      <c r="S30" s="3">
        <f>Q30/0.85</f>
        <v>225.57647058823531</v>
      </c>
    </row>
    <row r="31" spans="1:19" s="19" customFormat="1" ht="12" customHeight="1">
      <c r="A31" s="18"/>
      <c r="B31" s="69" t="s">
        <v>51</v>
      </c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1"/>
    </row>
    <row r="32" spans="1:19" s="16" customFormat="1" ht="13.5" customHeight="1">
      <c r="A32" s="12">
        <v>23</v>
      </c>
      <c r="B32" s="13" t="s">
        <v>16</v>
      </c>
      <c r="C32" s="13" t="s">
        <v>29</v>
      </c>
      <c r="D32" s="13">
        <v>6</v>
      </c>
      <c r="E32" s="14">
        <v>400</v>
      </c>
      <c r="F32" s="17">
        <f t="shared" ref="F32:F44" si="11">E32*0.85</f>
        <v>340</v>
      </c>
      <c r="G32" s="32">
        <f t="shared" si="0"/>
        <v>38.53564547206166</v>
      </c>
      <c r="H32" s="32">
        <f>G32*15</f>
        <v>578.03468208092488</v>
      </c>
      <c r="I32" s="15">
        <f t="shared" ref="I32:I44" si="12">1.73*D32*0.9*O32/0.7</f>
        <v>69.101142857142861</v>
      </c>
      <c r="J32" s="15">
        <f>1.73*0.4*0.9*N32</f>
        <v>48.370800000000003</v>
      </c>
      <c r="K32" s="44">
        <v>85</v>
      </c>
      <c r="L32" s="44">
        <v>71</v>
      </c>
      <c r="M32" s="44">
        <v>77</v>
      </c>
      <c r="N32" s="15">
        <f>(M32+K32+L32)/3</f>
        <v>77.666666666666671</v>
      </c>
      <c r="O32" s="15">
        <f>(K32+L32+M32)/3/15</f>
        <v>5.177777777777778</v>
      </c>
      <c r="P32" s="15">
        <f t="shared" ref="P32:P44" si="13">O32/G32</f>
        <v>0.13436333333333333</v>
      </c>
      <c r="Q32" s="3">
        <f>F32-I32</f>
        <v>270.89885714285714</v>
      </c>
      <c r="R32" s="3">
        <f>F32-J32</f>
        <v>291.62919999999997</v>
      </c>
      <c r="S32" s="3">
        <f>Q32/0.85</f>
        <v>318.70453781512606</v>
      </c>
    </row>
    <row r="33" spans="1:19" s="16" customFormat="1" ht="13.5" customHeight="1">
      <c r="A33" s="12">
        <f>A32+1</f>
        <v>24</v>
      </c>
      <c r="B33" s="20" t="s">
        <v>17</v>
      </c>
      <c r="C33" s="13" t="s">
        <v>32</v>
      </c>
      <c r="D33" s="13">
        <v>6</v>
      </c>
      <c r="E33" s="14">
        <v>400</v>
      </c>
      <c r="F33" s="17">
        <f t="shared" si="11"/>
        <v>340</v>
      </c>
      <c r="G33" s="32">
        <f t="shared" si="0"/>
        <v>38.53564547206166</v>
      </c>
      <c r="H33" s="32">
        <f t="shared" ref="H33:H44" si="14">G33*15</f>
        <v>578.03468208092488</v>
      </c>
      <c r="I33" s="15">
        <f t="shared" si="12"/>
        <v>132.27085714285712</v>
      </c>
      <c r="J33" s="15">
        <f t="shared" ref="J33:J44" si="15">1.73*0.4*0.9*N33</f>
        <v>92.58959999999999</v>
      </c>
      <c r="K33" s="44">
        <v>142</v>
      </c>
      <c r="L33" s="44">
        <v>141</v>
      </c>
      <c r="M33" s="44">
        <v>163</v>
      </c>
      <c r="N33" s="15">
        <f t="shared" ref="N33:N44" si="16">(M33+K33+L33)/3</f>
        <v>148.66666666666666</v>
      </c>
      <c r="O33" s="15">
        <f t="shared" ref="O33:O44" si="17">(K33+L33+M33)/3/15</f>
        <v>9.9111111111111097</v>
      </c>
      <c r="P33" s="15">
        <f t="shared" si="13"/>
        <v>0.25719333333333327</v>
      </c>
      <c r="Q33" s="36">
        <f>F33-(I33+I34)</f>
        <v>168.58171428571433</v>
      </c>
      <c r="R33" s="65">
        <f>F33-(J33+J34)</f>
        <v>220.00720000000001</v>
      </c>
      <c r="S33" s="36">
        <f>Q33/0.85</f>
        <v>198.33142857142863</v>
      </c>
    </row>
    <row r="34" spans="1:19" s="16" customFormat="1" ht="13.5" customHeight="1">
      <c r="A34" s="12">
        <f t="shared" ref="A34:A44" si="18">A33+1</f>
        <v>25</v>
      </c>
      <c r="B34" s="21"/>
      <c r="C34" s="13" t="s">
        <v>33</v>
      </c>
      <c r="D34" s="13">
        <v>6</v>
      </c>
      <c r="E34" s="14">
        <v>400</v>
      </c>
      <c r="F34" s="17">
        <f t="shared" si="11"/>
        <v>340</v>
      </c>
      <c r="G34" s="32">
        <f>E34/(1.73*D34)</f>
        <v>38.53564547206166</v>
      </c>
      <c r="H34" s="32">
        <f t="shared" si="14"/>
        <v>578.03468208092488</v>
      </c>
      <c r="I34" s="15">
        <f t="shared" si="12"/>
        <v>39.147428571428563</v>
      </c>
      <c r="J34" s="15">
        <f t="shared" si="15"/>
        <v>27.403200000000002</v>
      </c>
      <c r="K34" s="44">
        <v>39</v>
      </c>
      <c r="L34" s="44">
        <v>50</v>
      </c>
      <c r="M34" s="44">
        <v>43</v>
      </c>
      <c r="N34" s="15">
        <f t="shared" si="16"/>
        <v>44</v>
      </c>
      <c r="O34" s="15">
        <f t="shared" si="17"/>
        <v>2.9333333333333331</v>
      </c>
      <c r="P34" s="15">
        <f t="shared" si="13"/>
        <v>7.6119999999999993E-2</v>
      </c>
      <c r="Q34" s="37"/>
      <c r="R34" s="66"/>
      <c r="S34" s="37"/>
    </row>
    <row r="35" spans="1:19" s="16" customFormat="1" ht="13.5" customHeight="1">
      <c r="A35" s="12">
        <f t="shared" si="18"/>
        <v>26</v>
      </c>
      <c r="B35" s="20" t="s">
        <v>18</v>
      </c>
      <c r="C35" s="13" t="s">
        <v>32</v>
      </c>
      <c r="D35" s="13">
        <v>6</v>
      </c>
      <c r="E35" s="14">
        <v>630</v>
      </c>
      <c r="F35" s="17">
        <f t="shared" si="11"/>
        <v>535.5</v>
      </c>
      <c r="G35" s="32">
        <v>60.6</v>
      </c>
      <c r="H35" s="32">
        <f t="shared" si="14"/>
        <v>909</v>
      </c>
      <c r="I35" s="15">
        <f t="shared" si="12"/>
        <v>238.44342857142857</v>
      </c>
      <c r="J35" s="15">
        <f t="shared" si="15"/>
        <v>166.91040000000001</v>
      </c>
      <c r="K35" s="44">
        <v>268</v>
      </c>
      <c r="L35" s="44">
        <v>263</v>
      </c>
      <c r="M35" s="44">
        <v>273</v>
      </c>
      <c r="N35" s="15">
        <f t="shared" si="16"/>
        <v>268</v>
      </c>
      <c r="O35" s="15">
        <f t="shared" si="17"/>
        <v>17.866666666666667</v>
      </c>
      <c r="P35" s="15">
        <f t="shared" si="13"/>
        <v>0.29482948294829481</v>
      </c>
      <c r="Q35" s="36">
        <f>F35-(I35+I36)</f>
        <v>243.08057142857143</v>
      </c>
      <c r="R35" s="67">
        <f>F35-(J35+J36)</f>
        <v>330.8064</v>
      </c>
      <c r="S35" s="36">
        <f>Q35/0.85</f>
        <v>285.97714285714289</v>
      </c>
    </row>
    <row r="36" spans="1:19" s="16" customFormat="1" ht="13.5" customHeight="1">
      <c r="A36" s="12">
        <f t="shared" si="18"/>
        <v>27</v>
      </c>
      <c r="B36" s="21"/>
      <c r="C36" s="13" t="s">
        <v>33</v>
      </c>
      <c r="D36" s="13">
        <v>6</v>
      </c>
      <c r="E36" s="14">
        <v>630</v>
      </c>
      <c r="F36" s="17">
        <f t="shared" si="11"/>
        <v>535.5</v>
      </c>
      <c r="G36" s="32">
        <v>60.6</v>
      </c>
      <c r="H36" s="32">
        <f t="shared" si="14"/>
        <v>909</v>
      </c>
      <c r="I36" s="15">
        <f t="shared" si="12"/>
        <v>53.975999999999992</v>
      </c>
      <c r="J36" s="15">
        <f t="shared" si="15"/>
        <v>37.783200000000001</v>
      </c>
      <c r="K36" s="44">
        <v>68</v>
      </c>
      <c r="L36" s="44">
        <v>59</v>
      </c>
      <c r="M36" s="44">
        <v>55</v>
      </c>
      <c r="N36" s="15">
        <f t="shared" si="16"/>
        <v>60.666666666666664</v>
      </c>
      <c r="O36" s="15">
        <f t="shared" si="17"/>
        <v>4.0444444444444443</v>
      </c>
      <c r="P36" s="15">
        <f t="shared" si="13"/>
        <v>6.6740007334066737E-2</v>
      </c>
      <c r="Q36" s="37"/>
      <c r="R36" s="68"/>
      <c r="S36" s="37"/>
    </row>
    <row r="37" spans="1:19" s="16" customFormat="1" ht="13.5" customHeight="1">
      <c r="A37" s="12">
        <f t="shared" si="18"/>
        <v>28</v>
      </c>
      <c r="B37" s="20" t="s">
        <v>19</v>
      </c>
      <c r="C37" s="13" t="s">
        <v>32</v>
      </c>
      <c r="D37" s="13">
        <v>6</v>
      </c>
      <c r="E37" s="14">
        <v>400</v>
      </c>
      <c r="F37" s="17">
        <f t="shared" si="11"/>
        <v>340</v>
      </c>
      <c r="G37" s="32">
        <f t="shared" si="0"/>
        <v>38.53564547206166</v>
      </c>
      <c r="H37" s="32">
        <f t="shared" si="14"/>
        <v>578.03468208092488</v>
      </c>
      <c r="I37" s="15">
        <f t="shared" si="12"/>
        <v>0</v>
      </c>
      <c r="J37" s="15">
        <f t="shared" si="15"/>
        <v>0</v>
      </c>
      <c r="K37" s="44">
        <v>0</v>
      </c>
      <c r="L37" s="44">
        <v>0</v>
      </c>
      <c r="M37" s="44">
        <v>0</v>
      </c>
      <c r="N37" s="15">
        <f t="shared" si="16"/>
        <v>0</v>
      </c>
      <c r="O37" s="15">
        <f t="shared" si="17"/>
        <v>0</v>
      </c>
      <c r="P37" s="15">
        <f t="shared" si="13"/>
        <v>0</v>
      </c>
      <c r="Q37" s="65">
        <f>F38-(I37+I38)</f>
        <v>205.97542857142858</v>
      </c>
      <c r="R37" s="65">
        <f>F38-(J37+J38)</f>
        <v>207.93279999999999</v>
      </c>
      <c r="S37" s="65">
        <f>Q37/0.85</f>
        <v>242.32403361344541</v>
      </c>
    </row>
    <row r="38" spans="1:19" s="16" customFormat="1" ht="13.5" customHeight="1">
      <c r="A38" s="12">
        <f t="shared" si="18"/>
        <v>29</v>
      </c>
      <c r="B38" s="21"/>
      <c r="C38" s="13" t="s">
        <v>33</v>
      </c>
      <c r="D38" s="13">
        <v>6</v>
      </c>
      <c r="E38" s="14">
        <v>250</v>
      </c>
      <c r="F38" s="17">
        <f t="shared" si="11"/>
        <v>212.5</v>
      </c>
      <c r="G38" s="32">
        <f t="shared" si="0"/>
        <v>24.084778420038539</v>
      </c>
      <c r="H38" s="32">
        <f t="shared" si="14"/>
        <v>361.27167630057806</v>
      </c>
      <c r="I38" s="15">
        <f t="shared" si="12"/>
        <v>6.5245714285714271</v>
      </c>
      <c r="J38" s="15">
        <f t="shared" si="15"/>
        <v>4.5671999999999997</v>
      </c>
      <c r="K38" s="44">
        <v>10</v>
      </c>
      <c r="L38" s="44">
        <v>12</v>
      </c>
      <c r="M38" s="44">
        <v>0</v>
      </c>
      <c r="N38" s="15">
        <f t="shared" si="16"/>
        <v>7.333333333333333</v>
      </c>
      <c r="O38" s="15">
        <f t="shared" si="17"/>
        <v>0.48888888888888887</v>
      </c>
      <c r="P38" s="15">
        <f t="shared" si="13"/>
        <v>2.0298666666666663E-2</v>
      </c>
      <c r="Q38" s="66"/>
      <c r="R38" s="66"/>
      <c r="S38" s="66"/>
    </row>
    <row r="39" spans="1:19" s="16" customFormat="1" ht="13.5" customHeight="1">
      <c r="A39" s="12">
        <f t="shared" si="18"/>
        <v>30</v>
      </c>
      <c r="B39" s="20" t="s">
        <v>20</v>
      </c>
      <c r="C39" s="13" t="s">
        <v>32</v>
      </c>
      <c r="D39" s="13">
        <v>6</v>
      </c>
      <c r="E39" s="14">
        <v>250</v>
      </c>
      <c r="F39" s="17">
        <f t="shared" si="11"/>
        <v>212.5</v>
      </c>
      <c r="G39" s="32">
        <f t="shared" si="0"/>
        <v>24.084778420038539</v>
      </c>
      <c r="H39" s="32">
        <f t="shared" si="14"/>
        <v>361.27167630057806</v>
      </c>
      <c r="I39" s="15">
        <f t="shared" si="12"/>
        <v>122.18742857142858</v>
      </c>
      <c r="J39" s="15">
        <f t="shared" si="15"/>
        <v>85.531200000000013</v>
      </c>
      <c r="K39" s="44">
        <v>124</v>
      </c>
      <c r="L39" s="44">
        <v>164</v>
      </c>
      <c r="M39" s="44">
        <v>124</v>
      </c>
      <c r="N39" s="15">
        <f t="shared" si="16"/>
        <v>137.33333333333334</v>
      </c>
      <c r="O39" s="15">
        <f t="shared" si="17"/>
        <v>9.1555555555555568</v>
      </c>
      <c r="P39" s="15">
        <f t="shared" si="13"/>
        <v>0.38013866666666668</v>
      </c>
      <c r="Q39" s="65">
        <f>F39-(I39+I40)</f>
        <v>90.312571428571417</v>
      </c>
      <c r="R39" s="65">
        <f>F39-(J39+J40)</f>
        <v>126.96879999999999</v>
      </c>
      <c r="S39" s="65">
        <f>Q39/0.85</f>
        <v>106.25008403361343</v>
      </c>
    </row>
    <row r="40" spans="1:19" s="16" customFormat="1" ht="13.5" customHeight="1">
      <c r="A40" s="12">
        <f t="shared" si="18"/>
        <v>31</v>
      </c>
      <c r="B40" s="21"/>
      <c r="C40" s="13" t="s">
        <v>33</v>
      </c>
      <c r="D40" s="13">
        <v>6</v>
      </c>
      <c r="E40" s="14">
        <v>250</v>
      </c>
      <c r="F40" s="17">
        <f t="shared" si="11"/>
        <v>212.5</v>
      </c>
      <c r="G40" s="32">
        <f t="shared" si="0"/>
        <v>24.084778420038539</v>
      </c>
      <c r="H40" s="32">
        <f t="shared" si="14"/>
        <v>361.27167630057806</v>
      </c>
      <c r="I40" s="15">
        <f t="shared" si="12"/>
        <v>0</v>
      </c>
      <c r="J40" s="15">
        <f t="shared" si="15"/>
        <v>0</v>
      </c>
      <c r="K40" s="44">
        <v>0</v>
      </c>
      <c r="L40" s="44">
        <v>0</v>
      </c>
      <c r="M40" s="44">
        <v>0</v>
      </c>
      <c r="N40" s="15">
        <f t="shared" si="16"/>
        <v>0</v>
      </c>
      <c r="O40" s="15">
        <f t="shared" si="17"/>
        <v>0</v>
      </c>
      <c r="P40" s="15">
        <f t="shared" si="13"/>
        <v>0</v>
      </c>
      <c r="Q40" s="66"/>
      <c r="R40" s="66"/>
      <c r="S40" s="66"/>
    </row>
    <row r="41" spans="1:19" s="16" customFormat="1" ht="13.5" customHeight="1">
      <c r="A41" s="12">
        <f t="shared" si="18"/>
        <v>32</v>
      </c>
      <c r="B41" s="13" t="s">
        <v>21</v>
      </c>
      <c r="C41" s="13" t="s">
        <v>29</v>
      </c>
      <c r="D41" s="13">
        <v>6</v>
      </c>
      <c r="E41" s="14">
        <v>630</v>
      </c>
      <c r="F41" s="17">
        <f t="shared" si="11"/>
        <v>535.5</v>
      </c>
      <c r="G41" s="32">
        <v>60.6</v>
      </c>
      <c r="H41" s="32">
        <f t="shared" si="14"/>
        <v>909</v>
      </c>
      <c r="I41" s="15">
        <f t="shared" si="12"/>
        <v>97.275428571428549</v>
      </c>
      <c r="J41" s="15">
        <f t="shared" si="15"/>
        <v>68.092799999999997</v>
      </c>
      <c r="K41" s="44">
        <v>76</v>
      </c>
      <c r="L41" s="44">
        <v>132</v>
      </c>
      <c r="M41" s="44">
        <v>120</v>
      </c>
      <c r="N41" s="15">
        <f t="shared" si="16"/>
        <v>109.33333333333333</v>
      </c>
      <c r="O41" s="15">
        <f t="shared" si="17"/>
        <v>7.2888888888888888</v>
      </c>
      <c r="P41" s="15">
        <f t="shared" si="13"/>
        <v>0.12027869453612028</v>
      </c>
      <c r="Q41" s="3">
        <f>F41-I41</f>
        <v>438.22457142857144</v>
      </c>
      <c r="R41" s="3">
        <f>F41-J41</f>
        <v>467.40719999999999</v>
      </c>
      <c r="S41" s="3">
        <f>Q41/0.85</f>
        <v>515.55831932773117</v>
      </c>
    </row>
    <row r="42" spans="1:19" s="16" customFormat="1" ht="13.5" customHeight="1">
      <c r="A42" s="12">
        <f t="shared" si="18"/>
        <v>33</v>
      </c>
      <c r="B42" s="20" t="s">
        <v>22</v>
      </c>
      <c r="C42" s="13" t="s">
        <v>32</v>
      </c>
      <c r="D42" s="13">
        <v>6</v>
      </c>
      <c r="E42" s="14">
        <v>630</v>
      </c>
      <c r="F42" s="17">
        <f t="shared" si="11"/>
        <v>535.5</v>
      </c>
      <c r="G42" s="32">
        <v>60.6</v>
      </c>
      <c r="H42" s="32">
        <f t="shared" si="14"/>
        <v>909</v>
      </c>
      <c r="I42" s="15">
        <f t="shared" si="12"/>
        <v>12.159428571428569</v>
      </c>
      <c r="J42" s="15">
        <f t="shared" si="15"/>
        <v>8.5115999999999996</v>
      </c>
      <c r="K42" s="44">
        <v>13</v>
      </c>
      <c r="L42" s="44">
        <v>14</v>
      </c>
      <c r="M42" s="44">
        <v>14</v>
      </c>
      <c r="N42" s="15">
        <f t="shared" si="16"/>
        <v>13.666666666666666</v>
      </c>
      <c r="O42" s="15">
        <f t="shared" si="17"/>
        <v>0.91111111111111109</v>
      </c>
      <c r="P42" s="15">
        <f t="shared" si="13"/>
        <v>1.5034836817015035E-2</v>
      </c>
      <c r="Q42" s="65">
        <f>F42-(I42+I43)</f>
        <v>523.34057142857148</v>
      </c>
      <c r="R42" s="65">
        <f>F42-(J42+J43)</f>
        <v>526.98839999999996</v>
      </c>
      <c r="S42" s="65">
        <f>Q42/0.85</f>
        <v>615.69478991596645</v>
      </c>
    </row>
    <row r="43" spans="1:19" s="16" customFormat="1" ht="13.5" customHeight="1">
      <c r="A43" s="12">
        <f t="shared" si="18"/>
        <v>34</v>
      </c>
      <c r="B43" s="21"/>
      <c r="C43" s="13" t="s">
        <v>33</v>
      </c>
      <c r="D43" s="13">
        <v>6</v>
      </c>
      <c r="E43" s="14">
        <v>630</v>
      </c>
      <c r="F43" s="17">
        <f t="shared" si="11"/>
        <v>535.5</v>
      </c>
      <c r="G43" s="32">
        <v>60.6</v>
      </c>
      <c r="H43" s="32">
        <f t="shared" si="14"/>
        <v>909</v>
      </c>
      <c r="I43" s="15">
        <f t="shared" si="12"/>
        <v>0</v>
      </c>
      <c r="J43" s="15">
        <f t="shared" si="15"/>
        <v>0</v>
      </c>
      <c r="K43" s="44">
        <v>0</v>
      </c>
      <c r="L43" s="44">
        <v>0</v>
      </c>
      <c r="M43" s="44">
        <v>0</v>
      </c>
      <c r="N43" s="15">
        <f t="shared" si="16"/>
        <v>0</v>
      </c>
      <c r="O43" s="15">
        <f t="shared" si="17"/>
        <v>0</v>
      </c>
      <c r="P43" s="15">
        <f t="shared" si="13"/>
        <v>0</v>
      </c>
      <c r="Q43" s="66"/>
      <c r="R43" s="66"/>
      <c r="S43" s="66"/>
    </row>
    <row r="44" spans="1:19" s="16" customFormat="1" ht="13.5" customHeight="1">
      <c r="A44" s="12">
        <f t="shared" si="18"/>
        <v>35</v>
      </c>
      <c r="B44" s="13" t="s">
        <v>23</v>
      </c>
      <c r="C44" s="13" t="s">
        <v>29</v>
      </c>
      <c r="D44" s="13">
        <v>6</v>
      </c>
      <c r="E44" s="14">
        <v>250</v>
      </c>
      <c r="F44" s="17">
        <f t="shared" si="11"/>
        <v>212.5</v>
      </c>
      <c r="G44" s="32">
        <f t="shared" si="0"/>
        <v>24.084778420038539</v>
      </c>
      <c r="H44" s="32">
        <f t="shared" si="14"/>
        <v>361.27167630057806</v>
      </c>
      <c r="I44" s="15">
        <f t="shared" si="12"/>
        <v>0</v>
      </c>
      <c r="J44" s="15">
        <f t="shared" si="15"/>
        <v>0</v>
      </c>
      <c r="K44" s="44">
        <v>0</v>
      </c>
      <c r="L44" s="44">
        <v>0</v>
      </c>
      <c r="M44" s="44">
        <v>0</v>
      </c>
      <c r="N44" s="15">
        <f t="shared" si="16"/>
        <v>0</v>
      </c>
      <c r="O44" s="15">
        <f t="shared" si="17"/>
        <v>0</v>
      </c>
      <c r="P44" s="15">
        <f t="shared" si="13"/>
        <v>0</v>
      </c>
      <c r="Q44" s="3">
        <f>F44-I44</f>
        <v>212.5</v>
      </c>
      <c r="R44" s="3">
        <f>F44-J44</f>
        <v>212.5</v>
      </c>
      <c r="S44" s="3">
        <f>Q44/0.85</f>
        <v>250</v>
      </c>
    </row>
    <row r="45" spans="1:19" s="19" customFormat="1" ht="14">
      <c r="A45" s="18"/>
      <c r="B45" s="69" t="s">
        <v>52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1"/>
    </row>
    <row r="46" spans="1:19" s="16" customFormat="1" ht="14">
      <c r="A46" s="12">
        <v>36</v>
      </c>
      <c r="B46" s="63" t="str">
        <f>'[1]Ф8,55,Ф60'!$A$5</f>
        <v>ТП-31</v>
      </c>
      <c r="C46" s="13" t="s">
        <v>32</v>
      </c>
      <c r="D46" s="13">
        <v>6</v>
      </c>
      <c r="E46" s="14">
        <v>250</v>
      </c>
      <c r="F46" s="17">
        <f t="shared" ref="F46:F109" si="19">E46*0.85</f>
        <v>212.5</v>
      </c>
      <c r="G46" s="32">
        <f t="shared" si="0"/>
        <v>24.084778420038539</v>
      </c>
      <c r="H46" s="32">
        <f>G46*15</f>
        <v>361.27167630057806</v>
      </c>
      <c r="I46" s="15">
        <f t="shared" ref="I46:I109" si="20">1.73*D46*0.9*O46/0.7</f>
        <v>0</v>
      </c>
      <c r="J46" s="15">
        <f>1.73*0.4*0.9*N46</f>
        <v>0</v>
      </c>
      <c r="K46" s="44">
        <v>0</v>
      </c>
      <c r="L46" s="44">
        <v>0</v>
      </c>
      <c r="M46" s="44">
        <v>0</v>
      </c>
      <c r="N46" s="15">
        <f>(M46+K46+L46)/3</f>
        <v>0</v>
      </c>
      <c r="O46" s="15">
        <f>(K46+L46+M46)/3/15</f>
        <v>0</v>
      </c>
      <c r="P46" s="15">
        <f t="shared" ref="P46:P109" si="21">O46/G46</f>
        <v>0</v>
      </c>
      <c r="Q46" s="65">
        <f>F46-(I46+I47)</f>
        <v>209.68257142857144</v>
      </c>
      <c r="R46" s="65">
        <f>F46-(J46+J47)</f>
        <v>210.52780000000001</v>
      </c>
      <c r="S46" s="65">
        <f>Q46/0.85</f>
        <v>246.68537815126052</v>
      </c>
    </row>
    <row r="47" spans="1:19" s="16" customFormat="1" ht="14">
      <c r="A47" s="12">
        <f>A46+1</f>
        <v>37</v>
      </c>
      <c r="B47" s="64"/>
      <c r="C47" s="13" t="s">
        <v>33</v>
      </c>
      <c r="D47" s="13">
        <v>6</v>
      </c>
      <c r="E47" s="14">
        <v>250</v>
      </c>
      <c r="F47" s="17">
        <f t="shared" si="19"/>
        <v>212.5</v>
      </c>
      <c r="G47" s="32">
        <f t="shared" si="0"/>
        <v>24.084778420038539</v>
      </c>
      <c r="H47" s="32">
        <f t="shared" ref="H47:H110" si="22">G47*15</f>
        <v>361.27167630057806</v>
      </c>
      <c r="I47" s="15">
        <f t="shared" si="20"/>
        <v>2.8174285714285712</v>
      </c>
      <c r="J47" s="15">
        <f t="shared" ref="J47:J110" si="23">1.73*0.4*0.9*N47</f>
        <v>1.9722</v>
      </c>
      <c r="K47" s="44">
        <v>7</v>
      </c>
      <c r="L47" s="44">
        <v>1</v>
      </c>
      <c r="M47" s="44">
        <v>1.5</v>
      </c>
      <c r="N47" s="15">
        <f t="shared" ref="N47:N110" si="24">(M47+K47+L47)/3</f>
        <v>3.1666666666666665</v>
      </c>
      <c r="O47" s="15">
        <f t="shared" ref="O47:O110" si="25">(K47+L47+M47)/3/15</f>
        <v>0.21111111111111111</v>
      </c>
      <c r="P47" s="15">
        <f t="shared" si="21"/>
        <v>8.7653333333333316E-3</v>
      </c>
      <c r="Q47" s="66"/>
      <c r="R47" s="66"/>
      <c r="S47" s="66"/>
    </row>
    <row r="48" spans="1:19" s="16" customFormat="1" ht="14">
      <c r="A48" s="12">
        <f t="shared" ref="A48:A111" si="26">A47+1</f>
        <v>38</v>
      </c>
      <c r="B48" s="63" t="str">
        <f>'[1]Ф8,55,Ф60'!$K$9</f>
        <v xml:space="preserve">ТП-71 </v>
      </c>
      <c r="C48" s="13" t="s">
        <v>64</v>
      </c>
      <c r="D48" s="13">
        <v>6</v>
      </c>
      <c r="E48" s="14">
        <v>400</v>
      </c>
      <c r="F48" s="17">
        <f t="shared" si="19"/>
        <v>340</v>
      </c>
      <c r="G48" s="32">
        <f t="shared" si="0"/>
        <v>38.53564547206166</v>
      </c>
      <c r="H48" s="32">
        <f t="shared" si="22"/>
        <v>578.03468208092488</v>
      </c>
      <c r="I48" s="15">
        <f t="shared" si="20"/>
        <v>0</v>
      </c>
      <c r="J48" s="15">
        <f t="shared" si="23"/>
        <v>0</v>
      </c>
      <c r="K48" s="44">
        <v>0</v>
      </c>
      <c r="L48" s="44">
        <v>0</v>
      </c>
      <c r="M48" s="44">
        <v>0</v>
      </c>
      <c r="N48" s="15">
        <f t="shared" si="24"/>
        <v>0</v>
      </c>
      <c r="O48" s="15">
        <f t="shared" si="25"/>
        <v>0</v>
      </c>
      <c r="P48" s="15">
        <f t="shared" si="21"/>
        <v>0</v>
      </c>
      <c r="Q48" s="65">
        <f>F48-(I48+I49)</f>
        <v>197.5864</v>
      </c>
      <c r="R48" s="65">
        <f>F48-(J48+J49)</f>
        <v>240.31047999999998</v>
      </c>
      <c r="S48" s="65">
        <f>Q48/0.85</f>
        <v>232.45458823529412</v>
      </c>
    </row>
    <row r="49" spans="1:19" s="16" customFormat="1" ht="14">
      <c r="A49" s="12">
        <f t="shared" si="26"/>
        <v>39</v>
      </c>
      <c r="B49" s="64"/>
      <c r="C49" s="13" t="s">
        <v>65</v>
      </c>
      <c r="D49" s="13">
        <v>6</v>
      </c>
      <c r="E49" s="14">
        <v>400</v>
      </c>
      <c r="F49" s="17">
        <f t="shared" si="19"/>
        <v>340</v>
      </c>
      <c r="G49" s="32">
        <f t="shared" si="0"/>
        <v>38.53564547206166</v>
      </c>
      <c r="H49" s="32">
        <f t="shared" si="22"/>
        <v>578.03468208092488</v>
      </c>
      <c r="I49" s="15">
        <f t="shared" si="20"/>
        <v>142.4136</v>
      </c>
      <c r="J49" s="15">
        <f t="shared" si="23"/>
        <v>99.689520000000002</v>
      </c>
      <c r="K49" s="44">
        <v>165.5</v>
      </c>
      <c r="L49" s="44">
        <v>148.69999999999999</v>
      </c>
      <c r="M49" s="44">
        <v>166</v>
      </c>
      <c r="N49" s="15">
        <f t="shared" si="24"/>
        <v>160.06666666666666</v>
      </c>
      <c r="O49" s="15">
        <f t="shared" si="25"/>
        <v>10.671111111111111</v>
      </c>
      <c r="P49" s="15">
        <f t="shared" si="21"/>
        <v>0.27691533333333329</v>
      </c>
      <c r="Q49" s="66"/>
      <c r="R49" s="66"/>
      <c r="S49" s="66"/>
    </row>
    <row r="50" spans="1:19" s="16" customFormat="1" ht="14">
      <c r="A50" s="12">
        <f t="shared" si="26"/>
        <v>40</v>
      </c>
      <c r="B50" s="63" t="s">
        <v>24</v>
      </c>
      <c r="C50" s="13" t="s">
        <v>32</v>
      </c>
      <c r="D50" s="13">
        <v>6</v>
      </c>
      <c r="E50" s="14">
        <v>630</v>
      </c>
      <c r="F50" s="17">
        <f t="shared" si="19"/>
        <v>535.5</v>
      </c>
      <c r="G50" s="32">
        <v>60.621000000000002</v>
      </c>
      <c r="H50" s="32">
        <f t="shared" si="22"/>
        <v>909.31500000000005</v>
      </c>
      <c r="I50" s="15">
        <f t="shared" si="20"/>
        <v>203.44799999999998</v>
      </c>
      <c r="J50" s="15">
        <f t="shared" si="23"/>
        <v>142.4136</v>
      </c>
      <c r="K50" s="44">
        <v>229</v>
      </c>
      <c r="L50" s="44">
        <v>228</v>
      </c>
      <c r="M50" s="44">
        <v>229</v>
      </c>
      <c r="N50" s="15">
        <f t="shared" si="24"/>
        <v>228.66666666666666</v>
      </c>
      <c r="O50" s="15">
        <f t="shared" si="25"/>
        <v>15.244444444444444</v>
      </c>
      <c r="P50" s="15">
        <f t="shared" si="21"/>
        <v>0.25147134564663143</v>
      </c>
      <c r="Q50" s="65">
        <f>F50-(I50+I51)</f>
        <v>221.13428571428574</v>
      </c>
      <c r="R50" s="65">
        <f>F50-(J50+J51)</f>
        <v>315.44399999999996</v>
      </c>
      <c r="S50" s="65">
        <f>Q50/0.85</f>
        <v>260.15798319327735</v>
      </c>
    </row>
    <row r="51" spans="1:19" s="16" customFormat="1" ht="14">
      <c r="A51" s="12">
        <f t="shared" si="26"/>
        <v>41</v>
      </c>
      <c r="B51" s="64"/>
      <c r="C51" s="13" t="s">
        <v>33</v>
      </c>
      <c r="D51" s="13">
        <v>6</v>
      </c>
      <c r="E51" s="14">
        <v>630</v>
      </c>
      <c r="F51" s="17">
        <f t="shared" si="19"/>
        <v>535.5</v>
      </c>
      <c r="G51" s="32">
        <v>60.621000000000002</v>
      </c>
      <c r="H51" s="32">
        <f t="shared" si="22"/>
        <v>909.31500000000005</v>
      </c>
      <c r="I51" s="15">
        <f t="shared" si="20"/>
        <v>110.91771428571428</v>
      </c>
      <c r="J51" s="15">
        <f t="shared" si="23"/>
        <v>77.642400000000009</v>
      </c>
      <c r="K51" s="44">
        <v>108</v>
      </c>
      <c r="L51" s="44">
        <v>132</v>
      </c>
      <c r="M51" s="44">
        <v>134</v>
      </c>
      <c r="N51" s="15">
        <f t="shared" si="24"/>
        <v>124.66666666666667</v>
      </c>
      <c r="O51" s="15">
        <f t="shared" si="25"/>
        <v>8.3111111111111118</v>
      </c>
      <c r="P51" s="15">
        <f t="shared" si="21"/>
        <v>0.13709953829714308</v>
      </c>
      <c r="Q51" s="66"/>
      <c r="R51" s="66"/>
      <c r="S51" s="66"/>
    </row>
    <row r="52" spans="1:19" s="16" customFormat="1" ht="14">
      <c r="A52" s="12">
        <f t="shared" si="26"/>
        <v>42</v>
      </c>
      <c r="B52" s="63" t="str">
        <f>'[1]ф37,Ф30'!$B$15</f>
        <v>ТП-33</v>
      </c>
      <c r="C52" s="13" t="s">
        <v>32</v>
      </c>
      <c r="D52" s="13">
        <v>6</v>
      </c>
      <c r="E52" s="14">
        <v>400</v>
      </c>
      <c r="F52" s="17">
        <f t="shared" si="19"/>
        <v>340</v>
      </c>
      <c r="G52" s="32">
        <f t="shared" si="0"/>
        <v>38.53564547206166</v>
      </c>
      <c r="H52" s="32">
        <f t="shared" si="22"/>
        <v>578.03468208092488</v>
      </c>
      <c r="I52" s="15">
        <f t="shared" si="20"/>
        <v>99.944571428571422</v>
      </c>
      <c r="J52" s="15">
        <f t="shared" si="23"/>
        <v>69.961200000000005</v>
      </c>
      <c r="K52" s="44">
        <v>121</v>
      </c>
      <c r="L52" s="44">
        <v>120</v>
      </c>
      <c r="M52" s="44">
        <v>96</v>
      </c>
      <c r="N52" s="15">
        <f t="shared" si="24"/>
        <v>112.33333333333333</v>
      </c>
      <c r="O52" s="15">
        <f t="shared" si="25"/>
        <v>7.4888888888888889</v>
      </c>
      <c r="P52" s="15">
        <f t="shared" si="21"/>
        <v>0.19433666666666666</v>
      </c>
      <c r="Q52" s="65">
        <f>F52-(I52+I53)</f>
        <v>45.208000000000027</v>
      </c>
      <c r="R52" s="65">
        <f>F52-(J52+J53)</f>
        <v>133.6456</v>
      </c>
      <c r="S52" s="65">
        <f>Q52/0.85</f>
        <v>53.185882352941206</v>
      </c>
    </row>
    <row r="53" spans="1:19" s="16" customFormat="1" ht="14">
      <c r="A53" s="12">
        <f t="shared" si="26"/>
        <v>43</v>
      </c>
      <c r="B53" s="64"/>
      <c r="C53" s="13" t="s">
        <v>33</v>
      </c>
      <c r="D53" s="13">
        <v>6</v>
      </c>
      <c r="E53" s="14">
        <v>400</v>
      </c>
      <c r="F53" s="17">
        <f t="shared" si="19"/>
        <v>340</v>
      </c>
      <c r="G53" s="32">
        <f t="shared" si="0"/>
        <v>38.53564547206166</v>
      </c>
      <c r="H53" s="32">
        <f t="shared" si="22"/>
        <v>578.03468208092488</v>
      </c>
      <c r="I53" s="15">
        <f t="shared" si="20"/>
        <v>194.84742857142857</v>
      </c>
      <c r="J53" s="15">
        <f t="shared" si="23"/>
        <v>136.39320000000001</v>
      </c>
      <c r="K53" s="44">
        <v>209</v>
      </c>
      <c r="L53" s="44">
        <v>210</v>
      </c>
      <c r="M53" s="44">
        <v>238</v>
      </c>
      <c r="N53" s="15">
        <f t="shared" si="24"/>
        <v>219</v>
      </c>
      <c r="O53" s="15">
        <f t="shared" si="25"/>
        <v>14.6</v>
      </c>
      <c r="P53" s="15">
        <f t="shared" si="21"/>
        <v>0.37886999999999998</v>
      </c>
      <c r="Q53" s="66"/>
      <c r="R53" s="66"/>
      <c r="S53" s="66"/>
    </row>
    <row r="54" spans="1:19" s="16" customFormat="1" ht="14">
      <c r="A54" s="12">
        <f t="shared" si="26"/>
        <v>44</v>
      </c>
      <c r="B54" s="63" t="str">
        <f>'[1]ф37,Ф30'!$B$29</f>
        <v>ТП-39</v>
      </c>
      <c r="C54" s="13" t="s">
        <v>32</v>
      </c>
      <c r="D54" s="13">
        <v>6</v>
      </c>
      <c r="E54" s="14">
        <v>400</v>
      </c>
      <c r="F54" s="17">
        <f t="shared" si="19"/>
        <v>340</v>
      </c>
      <c r="G54" s="32">
        <f t="shared" si="0"/>
        <v>38.53564547206166</v>
      </c>
      <c r="H54" s="32">
        <f t="shared" si="22"/>
        <v>578.03468208092488</v>
      </c>
      <c r="I54" s="15">
        <f t="shared" si="20"/>
        <v>0</v>
      </c>
      <c r="J54" s="15">
        <f t="shared" si="23"/>
        <v>0</v>
      </c>
      <c r="K54" s="44">
        <v>0</v>
      </c>
      <c r="L54" s="44">
        <v>0</v>
      </c>
      <c r="M54" s="44">
        <v>0</v>
      </c>
      <c r="N54" s="15">
        <f t="shared" si="24"/>
        <v>0</v>
      </c>
      <c r="O54" s="15">
        <f t="shared" si="25"/>
        <v>0</v>
      </c>
      <c r="P54" s="15">
        <f t="shared" si="21"/>
        <v>0</v>
      </c>
      <c r="Q54" s="65">
        <f>F54-(I54+I55)</f>
        <v>170.95428571428573</v>
      </c>
      <c r="R54" s="65">
        <f>F54-(J54+J55)</f>
        <v>221.66800000000001</v>
      </c>
      <c r="S54" s="65">
        <f>Q54/0.85</f>
        <v>201.12268907563029</v>
      </c>
    </row>
    <row r="55" spans="1:19" s="16" customFormat="1" ht="14">
      <c r="A55" s="12">
        <f t="shared" si="26"/>
        <v>45</v>
      </c>
      <c r="B55" s="64"/>
      <c r="C55" s="13" t="s">
        <v>33</v>
      </c>
      <c r="D55" s="13">
        <v>6</v>
      </c>
      <c r="E55" s="14">
        <v>400</v>
      </c>
      <c r="F55" s="17">
        <f t="shared" si="19"/>
        <v>340</v>
      </c>
      <c r="G55" s="32">
        <f t="shared" si="0"/>
        <v>38.53564547206166</v>
      </c>
      <c r="H55" s="32">
        <f t="shared" si="22"/>
        <v>578.03468208092488</v>
      </c>
      <c r="I55" s="15">
        <f t="shared" si="20"/>
        <v>169.04571428571427</v>
      </c>
      <c r="J55" s="15">
        <f t="shared" si="23"/>
        <v>118.33200000000001</v>
      </c>
      <c r="K55" s="45">
        <v>173</v>
      </c>
      <c r="L55" s="45">
        <v>197</v>
      </c>
      <c r="M55" s="45">
        <v>200</v>
      </c>
      <c r="N55" s="15">
        <f t="shared" si="24"/>
        <v>190</v>
      </c>
      <c r="O55" s="15">
        <f t="shared" si="25"/>
        <v>12.666666666666666</v>
      </c>
      <c r="P55" s="15">
        <f t="shared" si="21"/>
        <v>0.32869999999999994</v>
      </c>
      <c r="Q55" s="66"/>
      <c r="R55" s="66"/>
      <c r="S55" s="66"/>
    </row>
    <row r="56" spans="1:19" s="16" customFormat="1" ht="14">
      <c r="A56" s="12">
        <f t="shared" si="26"/>
        <v>46</v>
      </c>
      <c r="B56" s="63" t="str">
        <f>'[1]ф37,Ф30'!$B$39</f>
        <v>ТП-5</v>
      </c>
      <c r="C56" s="13" t="s">
        <v>32</v>
      </c>
      <c r="D56" s="13">
        <v>6</v>
      </c>
      <c r="E56" s="14">
        <v>250</v>
      </c>
      <c r="F56" s="17">
        <f t="shared" si="19"/>
        <v>212.5</v>
      </c>
      <c r="G56" s="32">
        <f t="shared" si="0"/>
        <v>24.084778420038539</v>
      </c>
      <c r="H56" s="32">
        <f t="shared" si="22"/>
        <v>361.27167630057806</v>
      </c>
      <c r="I56" s="15">
        <f t="shared" si="20"/>
        <v>0</v>
      </c>
      <c r="J56" s="15">
        <f t="shared" si="23"/>
        <v>0</v>
      </c>
      <c r="K56" s="44">
        <v>0</v>
      </c>
      <c r="L56" s="44">
        <v>0</v>
      </c>
      <c r="M56" s="44">
        <v>0</v>
      </c>
      <c r="N56" s="15">
        <f t="shared" si="24"/>
        <v>0</v>
      </c>
      <c r="O56" s="15">
        <f t="shared" si="25"/>
        <v>0</v>
      </c>
      <c r="P56" s="15">
        <f t="shared" si="21"/>
        <v>0</v>
      </c>
      <c r="Q56" s="65">
        <f>F56-(I56+I57)</f>
        <v>115.22457142857145</v>
      </c>
      <c r="R56" s="65">
        <f>F56-J56</f>
        <v>212.5</v>
      </c>
      <c r="S56" s="65">
        <f>Q56/0.85</f>
        <v>135.55831932773111</v>
      </c>
    </row>
    <row r="57" spans="1:19" s="16" customFormat="1" ht="14">
      <c r="A57" s="12">
        <f t="shared" si="26"/>
        <v>47</v>
      </c>
      <c r="B57" s="64"/>
      <c r="C57" s="13" t="s">
        <v>33</v>
      </c>
      <c r="D57" s="13">
        <v>6</v>
      </c>
      <c r="E57" s="14">
        <v>250</v>
      </c>
      <c r="F57" s="17">
        <f t="shared" si="19"/>
        <v>212.5</v>
      </c>
      <c r="G57" s="32">
        <f t="shared" si="0"/>
        <v>24.084778420038539</v>
      </c>
      <c r="H57" s="32">
        <f t="shared" si="22"/>
        <v>361.27167630057806</v>
      </c>
      <c r="I57" s="15">
        <f t="shared" si="20"/>
        <v>97.275428571428549</v>
      </c>
      <c r="J57" s="15">
        <f t="shared" si="23"/>
        <v>68.092799999999997</v>
      </c>
      <c r="K57" s="44">
        <v>118</v>
      </c>
      <c r="L57" s="44">
        <v>97</v>
      </c>
      <c r="M57" s="44">
        <v>113</v>
      </c>
      <c r="N57" s="15">
        <f t="shared" si="24"/>
        <v>109.33333333333333</v>
      </c>
      <c r="O57" s="15">
        <f t="shared" si="25"/>
        <v>7.2888888888888888</v>
      </c>
      <c r="P57" s="15">
        <f t="shared" si="21"/>
        <v>0.30263466666666661</v>
      </c>
      <c r="Q57" s="66"/>
      <c r="R57" s="66"/>
      <c r="S57" s="66"/>
    </row>
    <row r="58" spans="1:19" s="16" customFormat="1" ht="14">
      <c r="A58" s="12">
        <f t="shared" si="26"/>
        <v>48</v>
      </c>
      <c r="B58" s="63" t="str">
        <f>'[1]ф37,Ф30'!$L$18</f>
        <v>ТП-60</v>
      </c>
      <c r="C58" s="13" t="s">
        <v>32</v>
      </c>
      <c r="D58" s="13">
        <v>6</v>
      </c>
      <c r="E58" s="14">
        <v>400</v>
      </c>
      <c r="F58" s="17">
        <f t="shared" si="19"/>
        <v>340</v>
      </c>
      <c r="G58" s="32">
        <f t="shared" si="0"/>
        <v>38.53564547206166</v>
      </c>
      <c r="H58" s="32">
        <f t="shared" si="22"/>
        <v>578.03468208092488</v>
      </c>
      <c r="I58" s="15">
        <f t="shared" si="20"/>
        <v>0</v>
      </c>
      <c r="J58" s="15">
        <f t="shared" si="23"/>
        <v>0</v>
      </c>
      <c r="K58" s="44">
        <v>0</v>
      </c>
      <c r="L58" s="44">
        <v>0</v>
      </c>
      <c r="M58" s="44">
        <v>0</v>
      </c>
      <c r="N58" s="15">
        <f t="shared" si="24"/>
        <v>0</v>
      </c>
      <c r="O58" s="15">
        <f t="shared" si="25"/>
        <v>0</v>
      </c>
      <c r="P58" s="15">
        <f t="shared" si="21"/>
        <v>0</v>
      </c>
      <c r="Q58" s="65">
        <f>F58-(I58+I59)</f>
        <v>113.71599999999998</v>
      </c>
      <c r="R58" s="65">
        <f>F58-(J58+J59)</f>
        <v>181.60119999999998</v>
      </c>
      <c r="S58" s="65">
        <f>Q58/0.85</f>
        <v>133.78352941176468</v>
      </c>
    </row>
    <row r="59" spans="1:19" s="16" customFormat="1" ht="14">
      <c r="A59" s="12">
        <f t="shared" si="26"/>
        <v>49</v>
      </c>
      <c r="B59" s="64"/>
      <c r="C59" s="13" t="s">
        <v>33</v>
      </c>
      <c r="D59" s="13">
        <v>6</v>
      </c>
      <c r="E59" s="14">
        <v>400</v>
      </c>
      <c r="F59" s="17">
        <f t="shared" si="19"/>
        <v>340</v>
      </c>
      <c r="G59" s="32">
        <f t="shared" si="0"/>
        <v>38.53564547206166</v>
      </c>
      <c r="H59" s="32">
        <f t="shared" si="22"/>
        <v>578.03468208092488</v>
      </c>
      <c r="I59" s="15">
        <f t="shared" si="20"/>
        <v>226.28400000000002</v>
      </c>
      <c r="J59" s="15">
        <f t="shared" si="23"/>
        <v>158.39880000000002</v>
      </c>
      <c r="K59" s="44">
        <v>230</v>
      </c>
      <c r="L59" s="44">
        <v>268</v>
      </c>
      <c r="M59" s="44">
        <v>265</v>
      </c>
      <c r="N59" s="15">
        <f t="shared" si="24"/>
        <v>254.33333333333334</v>
      </c>
      <c r="O59" s="15">
        <f t="shared" si="25"/>
        <v>16.955555555555556</v>
      </c>
      <c r="P59" s="15">
        <f t="shared" si="21"/>
        <v>0.43999666666666665</v>
      </c>
      <c r="Q59" s="66"/>
      <c r="R59" s="66"/>
      <c r="S59" s="66"/>
    </row>
    <row r="60" spans="1:19" s="16" customFormat="1" ht="14">
      <c r="A60" s="12">
        <f t="shared" si="26"/>
        <v>50</v>
      </c>
      <c r="B60" s="63" t="str">
        <f>'[1]ф37,Ф30'!$L$29</f>
        <v>ТП-35</v>
      </c>
      <c r="C60" s="13" t="s">
        <v>32</v>
      </c>
      <c r="D60" s="13">
        <v>6</v>
      </c>
      <c r="E60" s="14">
        <v>630</v>
      </c>
      <c r="F60" s="17">
        <f t="shared" si="19"/>
        <v>535.5</v>
      </c>
      <c r="G60" s="32">
        <v>60.621000000000002</v>
      </c>
      <c r="H60" s="32">
        <f t="shared" si="22"/>
        <v>909.31500000000005</v>
      </c>
      <c r="I60" s="15">
        <f t="shared" si="20"/>
        <v>37.961142857142853</v>
      </c>
      <c r="J60" s="15">
        <f t="shared" si="23"/>
        <v>26.572800000000001</v>
      </c>
      <c r="K60" s="44">
        <v>52</v>
      </c>
      <c r="L60" s="44">
        <v>40</v>
      </c>
      <c r="M60" s="44">
        <v>36</v>
      </c>
      <c r="N60" s="15">
        <f t="shared" si="24"/>
        <v>42.666666666666664</v>
      </c>
      <c r="O60" s="15">
        <f t="shared" si="25"/>
        <v>2.8444444444444441</v>
      </c>
      <c r="P60" s="15">
        <f t="shared" si="21"/>
        <v>4.6921767117738801E-2</v>
      </c>
      <c r="Q60" s="65">
        <f>F61-(I60+I61)</f>
        <v>302.03885714285713</v>
      </c>
      <c r="R60" s="65">
        <f>F61-(J60+J61)</f>
        <v>313.42719999999997</v>
      </c>
      <c r="S60" s="65">
        <f>Q60/0.85</f>
        <v>355.33983193277311</v>
      </c>
    </row>
    <row r="61" spans="1:19" s="16" customFormat="1" ht="16.5" customHeight="1">
      <c r="A61" s="12">
        <f t="shared" si="26"/>
        <v>51</v>
      </c>
      <c r="B61" s="64"/>
      <c r="C61" s="13" t="s">
        <v>33</v>
      </c>
      <c r="D61" s="13">
        <v>6</v>
      </c>
      <c r="E61" s="14">
        <v>400</v>
      </c>
      <c r="F61" s="17">
        <f t="shared" si="19"/>
        <v>340</v>
      </c>
      <c r="G61" s="32">
        <f t="shared" si="0"/>
        <v>38.53564547206166</v>
      </c>
      <c r="H61" s="32">
        <f t="shared" si="22"/>
        <v>578.03468208092488</v>
      </c>
      <c r="I61" s="15">
        <f t="shared" si="20"/>
        <v>0</v>
      </c>
      <c r="J61" s="15">
        <f t="shared" si="23"/>
        <v>0</v>
      </c>
      <c r="K61" s="44">
        <v>0</v>
      </c>
      <c r="L61" s="44">
        <v>0</v>
      </c>
      <c r="M61" s="44">
        <v>0</v>
      </c>
      <c r="N61" s="15">
        <f t="shared" si="24"/>
        <v>0</v>
      </c>
      <c r="O61" s="15">
        <f t="shared" si="25"/>
        <v>0</v>
      </c>
      <c r="P61" s="15">
        <f t="shared" si="21"/>
        <v>0</v>
      </c>
      <c r="Q61" s="66"/>
      <c r="R61" s="66"/>
      <c r="S61" s="66"/>
    </row>
    <row r="62" spans="1:19" s="16" customFormat="1" ht="14">
      <c r="A62" s="12">
        <f t="shared" si="26"/>
        <v>52</v>
      </c>
      <c r="B62" s="63" t="str">
        <f>'[1]ф37,Ф30'!$L$36</f>
        <v>ТП-41</v>
      </c>
      <c r="C62" s="13" t="s">
        <v>32</v>
      </c>
      <c r="D62" s="13">
        <v>6</v>
      </c>
      <c r="E62" s="14">
        <v>400</v>
      </c>
      <c r="F62" s="17">
        <f t="shared" si="19"/>
        <v>340</v>
      </c>
      <c r="G62" s="32">
        <f t="shared" si="0"/>
        <v>38.53564547206166</v>
      </c>
      <c r="H62" s="32">
        <f t="shared" si="22"/>
        <v>578.03468208092488</v>
      </c>
      <c r="I62" s="15">
        <f t="shared" si="20"/>
        <v>102.762</v>
      </c>
      <c r="J62" s="15">
        <f t="shared" si="23"/>
        <v>71.933400000000006</v>
      </c>
      <c r="K62" s="44">
        <v>133.5</v>
      </c>
      <c r="L62" s="44">
        <v>98</v>
      </c>
      <c r="M62" s="44">
        <v>115</v>
      </c>
      <c r="N62" s="15">
        <f t="shared" si="24"/>
        <v>115.5</v>
      </c>
      <c r="O62" s="15">
        <f t="shared" si="25"/>
        <v>7.7</v>
      </c>
      <c r="P62" s="15">
        <f t="shared" si="21"/>
        <v>0.19981499999999999</v>
      </c>
      <c r="Q62" s="65">
        <f>F62-(I62+I63)</f>
        <v>48.588914285714282</v>
      </c>
      <c r="R62" s="65">
        <f>F62-(J62+J63)</f>
        <v>136.01223999999999</v>
      </c>
      <c r="S62" s="65">
        <f>Q62/0.85</f>
        <v>57.163428571428568</v>
      </c>
    </row>
    <row r="63" spans="1:19" s="16" customFormat="1" ht="14">
      <c r="A63" s="12">
        <f t="shared" si="26"/>
        <v>53</v>
      </c>
      <c r="B63" s="64"/>
      <c r="C63" s="13" t="s">
        <v>33</v>
      </c>
      <c r="D63" s="13">
        <v>6</v>
      </c>
      <c r="E63" s="14">
        <v>400</v>
      </c>
      <c r="F63" s="17">
        <f t="shared" si="19"/>
        <v>340</v>
      </c>
      <c r="G63" s="32">
        <f t="shared" si="0"/>
        <v>38.53564547206166</v>
      </c>
      <c r="H63" s="32">
        <f t="shared" si="22"/>
        <v>578.03468208092488</v>
      </c>
      <c r="I63" s="15">
        <f t="shared" si="20"/>
        <v>188.64908571428569</v>
      </c>
      <c r="J63" s="15">
        <f t="shared" si="23"/>
        <v>132.05436</v>
      </c>
      <c r="K63" s="44">
        <v>203.8</v>
      </c>
      <c r="L63" s="44">
        <v>222.8</v>
      </c>
      <c r="M63" s="44">
        <v>209.5</v>
      </c>
      <c r="N63" s="15">
        <f t="shared" si="24"/>
        <v>212.03333333333333</v>
      </c>
      <c r="O63" s="15">
        <f t="shared" si="25"/>
        <v>14.135555555555555</v>
      </c>
      <c r="P63" s="15">
        <f t="shared" si="21"/>
        <v>0.36681766666666665</v>
      </c>
      <c r="Q63" s="66"/>
      <c r="R63" s="66"/>
      <c r="S63" s="66"/>
    </row>
    <row r="64" spans="1:19" s="16" customFormat="1" ht="14">
      <c r="A64" s="12">
        <f t="shared" si="26"/>
        <v>54</v>
      </c>
      <c r="B64" s="13" t="str">
        <f>'[1]ф37,Ф30'!$L$55</f>
        <v>ТП-43</v>
      </c>
      <c r="C64" s="13" t="s">
        <v>29</v>
      </c>
      <c r="D64" s="13">
        <v>6</v>
      </c>
      <c r="E64" s="14">
        <v>400</v>
      </c>
      <c r="F64" s="17">
        <f t="shared" si="19"/>
        <v>340</v>
      </c>
      <c r="G64" s="32">
        <f t="shared" si="0"/>
        <v>38.53564547206166</v>
      </c>
      <c r="H64" s="32">
        <f t="shared" si="22"/>
        <v>578.03468208092488</v>
      </c>
      <c r="I64" s="15">
        <f t="shared" si="20"/>
        <v>74.498742857142858</v>
      </c>
      <c r="J64" s="15">
        <f t="shared" si="23"/>
        <v>52.149120000000003</v>
      </c>
      <c r="K64" s="44">
        <v>91</v>
      </c>
      <c r="L64" s="44">
        <v>73</v>
      </c>
      <c r="M64" s="44">
        <v>87.2</v>
      </c>
      <c r="N64" s="15">
        <f t="shared" si="24"/>
        <v>83.733333333333334</v>
      </c>
      <c r="O64" s="15">
        <f t="shared" si="25"/>
        <v>5.5822222222222226</v>
      </c>
      <c r="P64" s="15">
        <f t="shared" si="21"/>
        <v>0.14485866666666666</v>
      </c>
      <c r="Q64" s="3">
        <f>F64-I64</f>
        <v>265.50125714285713</v>
      </c>
      <c r="R64" s="3">
        <f>F64-J64</f>
        <v>287.85088000000002</v>
      </c>
      <c r="S64" s="3">
        <f>Q64/0.85</f>
        <v>312.35442016806724</v>
      </c>
    </row>
    <row r="65" spans="1:19" s="16" customFormat="1" ht="14">
      <c r="A65" s="12">
        <f t="shared" si="26"/>
        <v>55</v>
      </c>
      <c r="B65" s="63" t="s">
        <v>25</v>
      </c>
      <c r="C65" s="13" t="s">
        <v>32</v>
      </c>
      <c r="D65" s="13">
        <v>6</v>
      </c>
      <c r="E65" s="14">
        <v>400</v>
      </c>
      <c r="F65" s="17">
        <f t="shared" si="19"/>
        <v>340</v>
      </c>
      <c r="G65" s="32">
        <f t="shared" si="0"/>
        <v>38.53564547206166</v>
      </c>
      <c r="H65" s="32">
        <f t="shared" si="22"/>
        <v>578.03468208092488</v>
      </c>
      <c r="I65" s="15">
        <f t="shared" si="20"/>
        <v>0</v>
      </c>
      <c r="J65" s="15">
        <f t="shared" si="23"/>
        <v>0</v>
      </c>
      <c r="K65" s="44">
        <v>0</v>
      </c>
      <c r="L65" s="44">
        <v>0</v>
      </c>
      <c r="M65" s="44">
        <v>0</v>
      </c>
      <c r="N65" s="15">
        <f t="shared" si="24"/>
        <v>0</v>
      </c>
      <c r="O65" s="15">
        <f t="shared" si="25"/>
        <v>0</v>
      </c>
      <c r="P65" s="15">
        <f t="shared" si="21"/>
        <v>0</v>
      </c>
      <c r="Q65" s="65">
        <f>F65-(I65+I66)</f>
        <v>153.84211428571427</v>
      </c>
      <c r="R65" s="65">
        <f>F65-(J65+J66)</f>
        <v>209.68947999999997</v>
      </c>
      <c r="S65" s="65">
        <f>Q65/0.85</f>
        <v>180.99072268907562</v>
      </c>
    </row>
    <row r="66" spans="1:19" s="16" customFormat="1" ht="14">
      <c r="A66" s="12">
        <f t="shared" si="26"/>
        <v>56</v>
      </c>
      <c r="B66" s="64"/>
      <c r="C66" s="13" t="s">
        <v>33</v>
      </c>
      <c r="D66" s="13">
        <v>6</v>
      </c>
      <c r="E66" s="14">
        <v>400</v>
      </c>
      <c r="F66" s="17">
        <f t="shared" si="19"/>
        <v>340</v>
      </c>
      <c r="G66" s="32">
        <f t="shared" si="0"/>
        <v>38.53564547206166</v>
      </c>
      <c r="H66" s="32">
        <f t="shared" si="22"/>
        <v>578.03468208092488</v>
      </c>
      <c r="I66" s="15">
        <f t="shared" si="20"/>
        <v>186.15788571428573</v>
      </c>
      <c r="J66" s="15">
        <f t="shared" si="23"/>
        <v>130.31052000000003</v>
      </c>
      <c r="K66" s="44">
        <v>238.5</v>
      </c>
      <c r="L66" s="44">
        <v>191</v>
      </c>
      <c r="M66" s="44">
        <v>198.2</v>
      </c>
      <c r="N66" s="15">
        <f t="shared" si="24"/>
        <v>209.23333333333335</v>
      </c>
      <c r="O66" s="15">
        <f t="shared" si="25"/>
        <v>13.94888888888889</v>
      </c>
      <c r="P66" s="15">
        <f t="shared" si="21"/>
        <v>0.36197366666666664</v>
      </c>
      <c r="Q66" s="66"/>
      <c r="R66" s="66"/>
      <c r="S66" s="66"/>
    </row>
    <row r="67" spans="1:19" s="16" customFormat="1" ht="14">
      <c r="A67" s="12">
        <f t="shared" si="26"/>
        <v>57</v>
      </c>
      <c r="B67" s="63" t="s">
        <v>26</v>
      </c>
      <c r="C67" s="13" t="s">
        <v>32</v>
      </c>
      <c r="D67" s="13">
        <v>6</v>
      </c>
      <c r="E67" s="14">
        <v>400</v>
      </c>
      <c r="F67" s="17">
        <f t="shared" si="19"/>
        <v>340</v>
      </c>
      <c r="G67" s="32">
        <f t="shared" si="0"/>
        <v>38.53564547206166</v>
      </c>
      <c r="H67" s="32">
        <f t="shared" si="22"/>
        <v>578.03468208092488</v>
      </c>
      <c r="I67" s="15">
        <f t="shared" si="20"/>
        <v>64.178057142857142</v>
      </c>
      <c r="J67" s="15">
        <f t="shared" si="23"/>
        <v>44.924640000000004</v>
      </c>
      <c r="K67" s="44">
        <v>100</v>
      </c>
      <c r="L67" s="44">
        <v>68</v>
      </c>
      <c r="M67" s="44">
        <v>48.4</v>
      </c>
      <c r="N67" s="15">
        <f t="shared" si="24"/>
        <v>72.13333333333334</v>
      </c>
      <c r="O67" s="15">
        <f t="shared" si="25"/>
        <v>4.8088888888888892</v>
      </c>
      <c r="P67" s="15">
        <f t="shared" si="21"/>
        <v>0.12479066666666666</v>
      </c>
      <c r="Q67" s="65">
        <f>F67-(I67+I68)</f>
        <v>197.52708571428573</v>
      </c>
      <c r="R67" s="65">
        <f>F67-(J67+J68)</f>
        <v>240.26895999999999</v>
      </c>
      <c r="S67" s="65">
        <f>Q67/0.85</f>
        <v>232.38480672268909</v>
      </c>
    </row>
    <row r="68" spans="1:19" s="16" customFormat="1" ht="14">
      <c r="A68" s="12">
        <f t="shared" si="26"/>
        <v>58</v>
      </c>
      <c r="B68" s="64"/>
      <c r="C68" s="13" t="s">
        <v>33</v>
      </c>
      <c r="D68" s="13">
        <v>6</v>
      </c>
      <c r="E68" s="14">
        <v>400</v>
      </c>
      <c r="F68" s="17">
        <f t="shared" si="19"/>
        <v>340</v>
      </c>
      <c r="G68" s="32">
        <f t="shared" si="0"/>
        <v>38.53564547206166</v>
      </c>
      <c r="H68" s="32">
        <f t="shared" si="22"/>
        <v>578.03468208092488</v>
      </c>
      <c r="I68" s="15">
        <f t="shared" si="20"/>
        <v>78.294857142857126</v>
      </c>
      <c r="J68" s="15">
        <f t="shared" si="23"/>
        <v>54.806400000000004</v>
      </c>
      <c r="K68" s="44">
        <v>84</v>
      </c>
      <c r="L68" s="44">
        <v>88</v>
      </c>
      <c r="M68" s="44">
        <v>92</v>
      </c>
      <c r="N68" s="15">
        <f t="shared" si="24"/>
        <v>88</v>
      </c>
      <c r="O68" s="15">
        <f t="shared" si="25"/>
        <v>5.8666666666666663</v>
      </c>
      <c r="P68" s="15">
        <f t="shared" si="21"/>
        <v>0.15223999999999999</v>
      </c>
      <c r="Q68" s="66"/>
      <c r="R68" s="66"/>
      <c r="S68" s="66"/>
    </row>
    <row r="69" spans="1:19" s="16" customFormat="1" ht="14">
      <c r="A69" s="12">
        <f t="shared" si="26"/>
        <v>59</v>
      </c>
      <c r="B69" s="63" t="str">
        <f>'[1]Ф15,Ф36'!$A$11</f>
        <v>ТП-66</v>
      </c>
      <c r="C69" s="13" t="s">
        <v>32</v>
      </c>
      <c r="D69" s="13">
        <v>6</v>
      </c>
      <c r="E69" s="14">
        <v>400</v>
      </c>
      <c r="F69" s="17">
        <f t="shared" si="19"/>
        <v>340</v>
      </c>
      <c r="G69" s="32">
        <f t="shared" si="0"/>
        <v>38.53564547206166</v>
      </c>
      <c r="H69" s="32">
        <f t="shared" si="22"/>
        <v>578.03468208092488</v>
      </c>
      <c r="I69" s="15">
        <f t="shared" si="20"/>
        <v>161.928</v>
      </c>
      <c r="J69" s="15">
        <f t="shared" si="23"/>
        <v>113.34960000000001</v>
      </c>
      <c r="K69" s="44">
        <v>133</v>
      </c>
      <c r="L69" s="44">
        <v>203</v>
      </c>
      <c r="M69" s="44">
        <v>210</v>
      </c>
      <c r="N69" s="15">
        <f t="shared" si="24"/>
        <v>182</v>
      </c>
      <c r="O69" s="15">
        <f t="shared" si="25"/>
        <v>12.133333333333333</v>
      </c>
      <c r="P69" s="15">
        <f t="shared" si="21"/>
        <v>0.31485999999999997</v>
      </c>
      <c r="Q69" s="65">
        <f>F69-(I69+I70)</f>
        <v>112.52971428571431</v>
      </c>
      <c r="R69" s="65">
        <f>F69-(J69+J70)</f>
        <v>180.77079999999998</v>
      </c>
      <c r="S69" s="65">
        <f>Q69/0.85</f>
        <v>132.3878991596639</v>
      </c>
    </row>
    <row r="70" spans="1:19" s="16" customFormat="1" ht="14">
      <c r="A70" s="12">
        <f t="shared" si="26"/>
        <v>60</v>
      </c>
      <c r="B70" s="64"/>
      <c r="C70" s="13" t="s">
        <v>33</v>
      </c>
      <c r="D70" s="13">
        <v>6</v>
      </c>
      <c r="E70" s="14">
        <v>400</v>
      </c>
      <c r="F70" s="17">
        <f t="shared" si="19"/>
        <v>340</v>
      </c>
      <c r="G70" s="32">
        <f t="shared" si="0"/>
        <v>38.53564547206166</v>
      </c>
      <c r="H70" s="32">
        <f t="shared" si="22"/>
        <v>578.03468208092488</v>
      </c>
      <c r="I70" s="15">
        <f t="shared" si="20"/>
        <v>65.542285714285711</v>
      </c>
      <c r="J70" s="15">
        <f t="shared" si="23"/>
        <v>45.879600000000003</v>
      </c>
      <c r="K70" s="44">
        <v>61</v>
      </c>
      <c r="L70" s="44">
        <v>75</v>
      </c>
      <c r="M70" s="44">
        <v>85</v>
      </c>
      <c r="N70" s="15">
        <f t="shared" si="24"/>
        <v>73.666666666666671</v>
      </c>
      <c r="O70" s="15">
        <f t="shared" si="25"/>
        <v>4.9111111111111114</v>
      </c>
      <c r="P70" s="15">
        <f t="shared" si="21"/>
        <v>0.12744333333333333</v>
      </c>
      <c r="Q70" s="66"/>
      <c r="R70" s="66"/>
      <c r="S70" s="66"/>
    </row>
    <row r="71" spans="1:19" s="16" customFormat="1" ht="14">
      <c r="A71" s="12">
        <f t="shared" si="26"/>
        <v>61</v>
      </c>
      <c r="B71" s="63" t="str">
        <f>'[1]Ф15,Ф36'!$A$24</f>
        <v>ТП-61</v>
      </c>
      <c r="C71" s="13" t="s">
        <v>32</v>
      </c>
      <c r="D71" s="13">
        <v>6</v>
      </c>
      <c r="E71" s="14">
        <v>400</v>
      </c>
      <c r="F71" s="17">
        <f t="shared" si="19"/>
        <v>340</v>
      </c>
      <c r="G71" s="32">
        <f t="shared" si="0"/>
        <v>38.53564547206166</v>
      </c>
      <c r="H71" s="32">
        <f t="shared" si="22"/>
        <v>578.03468208092488</v>
      </c>
      <c r="I71" s="15">
        <f t="shared" si="20"/>
        <v>161.5128</v>
      </c>
      <c r="J71" s="15">
        <f t="shared" si="23"/>
        <v>113.05896</v>
      </c>
      <c r="K71" s="44">
        <v>163</v>
      </c>
      <c r="L71" s="44">
        <v>171.6</v>
      </c>
      <c r="M71" s="44">
        <v>210</v>
      </c>
      <c r="N71" s="15">
        <f t="shared" si="24"/>
        <v>181.53333333333333</v>
      </c>
      <c r="O71" s="15">
        <f t="shared" si="25"/>
        <v>12.102222222222222</v>
      </c>
      <c r="P71" s="15">
        <f t="shared" si="21"/>
        <v>0.31405266666666665</v>
      </c>
      <c r="Q71" s="65">
        <f>F71-(I71+I72)</f>
        <v>20.41462857142858</v>
      </c>
      <c r="R71" s="65">
        <f>F71-(J71+J72)</f>
        <v>116.29023999999998</v>
      </c>
      <c r="S71" s="65">
        <f>Q71/0.85</f>
        <v>24.017210084033625</v>
      </c>
    </row>
    <row r="72" spans="1:19" s="16" customFormat="1" ht="14">
      <c r="A72" s="12">
        <f t="shared" si="26"/>
        <v>62</v>
      </c>
      <c r="B72" s="64"/>
      <c r="C72" s="13" t="s">
        <v>33</v>
      </c>
      <c r="D72" s="13">
        <v>6</v>
      </c>
      <c r="E72" s="14">
        <v>400</v>
      </c>
      <c r="F72" s="17">
        <f t="shared" si="19"/>
        <v>340</v>
      </c>
      <c r="G72" s="32">
        <f t="shared" si="0"/>
        <v>38.53564547206166</v>
      </c>
      <c r="H72" s="32">
        <f t="shared" si="22"/>
        <v>578.03468208092488</v>
      </c>
      <c r="I72" s="15">
        <f t="shared" si="20"/>
        <v>158.07257142857139</v>
      </c>
      <c r="J72" s="15">
        <f t="shared" si="23"/>
        <v>110.6508</v>
      </c>
      <c r="K72" s="44">
        <v>200</v>
      </c>
      <c r="L72" s="44">
        <v>183</v>
      </c>
      <c r="M72" s="44">
        <v>150</v>
      </c>
      <c r="N72" s="15">
        <f t="shared" si="24"/>
        <v>177.66666666666666</v>
      </c>
      <c r="O72" s="15">
        <f t="shared" si="25"/>
        <v>11.844444444444443</v>
      </c>
      <c r="P72" s="15">
        <f t="shared" si="21"/>
        <v>0.30736333333333327</v>
      </c>
      <c r="Q72" s="66"/>
      <c r="R72" s="66"/>
      <c r="S72" s="66"/>
    </row>
    <row r="73" spans="1:19" s="16" customFormat="1" ht="14">
      <c r="A73" s="12">
        <f t="shared" si="26"/>
        <v>63</v>
      </c>
      <c r="B73" s="63" t="str">
        <f>'[1]Ф15,Ф36'!$A$38</f>
        <v>ТП-49</v>
      </c>
      <c r="C73" s="13" t="s">
        <v>32</v>
      </c>
      <c r="D73" s="13">
        <v>6</v>
      </c>
      <c r="E73" s="14">
        <v>630</v>
      </c>
      <c r="F73" s="17">
        <f t="shared" si="19"/>
        <v>535.5</v>
      </c>
      <c r="G73" s="32">
        <v>60.621000000000002</v>
      </c>
      <c r="H73" s="32">
        <f t="shared" si="22"/>
        <v>909.31500000000005</v>
      </c>
      <c r="I73" s="15">
        <f t="shared" si="20"/>
        <v>263.94857142857143</v>
      </c>
      <c r="J73" s="15">
        <f t="shared" si="23"/>
        <v>184.76400000000001</v>
      </c>
      <c r="K73" s="44">
        <v>308</v>
      </c>
      <c r="L73" s="44">
        <v>302</v>
      </c>
      <c r="M73" s="44">
        <v>280</v>
      </c>
      <c r="N73" s="15">
        <f t="shared" si="24"/>
        <v>296.66666666666669</v>
      </c>
      <c r="O73" s="15">
        <f t="shared" si="25"/>
        <v>19.777777777777779</v>
      </c>
      <c r="P73" s="15">
        <f t="shared" si="21"/>
        <v>0.32625291199052769</v>
      </c>
      <c r="Q73" s="65">
        <f>F73-(I73+I74)</f>
        <v>99.243428571428581</v>
      </c>
      <c r="R73" s="65">
        <f>F73-(J73+J74)</f>
        <v>230.12040000000002</v>
      </c>
      <c r="S73" s="65">
        <f>Q73/0.85</f>
        <v>116.75697478991599</v>
      </c>
    </row>
    <row r="74" spans="1:19" s="16" customFormat="1" ht="14">
      <c r="A74" s="12">
        <f t="shared" si="26"/>
        <v>64</v>
      </c>
      <c r="B74" s="64"/>
      <c r="C74" s="13" t="s">
        <v>33</v>
      </c>
      <c r="D74" s="13">
        <v>6</v>
      </c>
      <c r="E74" s="14">
        <v>630</v>
      </c>
      <c r="F74" s="17">
        <f t="shared" si="19"/>
        <v>535.5</v>
      </c>
      <c r="G74" s="32">
        <v>60.621000000000002</v>
      </c>
      <c r="H74" s="32">
        <f t="shared" si="22"/>
        <v>909.31500000000005</v>
      </c>
      <c r="I74" s="15">
        <f t="shared" si="20"/>
        <v>172.30799999999996</v>
      </c>
      <c r="J74" s="15">
        <f t="shared" si="23"/>
        <v>120.6156</v>
      </c>
      <c r="K74" s="44">
        <v>211</v>
      </c>
      <c r="L74" s="44">
        <v>174</v>
      </c>
      <c r="M74" s="44">
        <v>196</v>
      </c>
      <c r="N74" s="15">
        <f t="shared" si="24"/>
        <v>193.66666666666666</v>
      </c>
      <c r="O74" s="15">
        <f t="shared" si="25"/>
        <v>12.91111111111111</v>
      </c>
      <c r="P74" s="15">
        <f t="shared" si="21"/>
        <v>0.21298083355786129</v>
      </c>
      <c r="Q74" s="66"/>
      <c r="R74" s="66"/>
      <c r="S74" s="66"/>
    </row>
    <row r="75" spans="1:19" s="16" customFormat="1" ht="14">
      <c r="A75" s="12">
        <f t="shared" si="26"/>
        <v>65</v>
      </c>
      <c r="B75" s="63" t="str">
        <f>'[1]Ф15,Ф36'!$A$54</f>
        <v>ТП-57</v>
      </c>
      <c r="C75" s="13" t="s">
        <v>32</v>
      </c>
      <c r="D75" s="13">
        <v>6</v>
      </c>
      <c r="E75" s="14">
        <v>400</v>
      </c>
      <c r="F75" s="17">
        <f t="shared" si="19"/>
        <v>340</v>
      </c>
      <c r="G75" s="32">
        <f t="shared" ref="G75:G130" si="27">E75/(1.73*D75)</f>
        <v>38.53564547206166</v>
      </c>
      <c r="H75" s="32">
        <f t="shared" si="22"/>
        <v>578.03468208092488</v>
      </c>
      <c r="I75" s="15">
        <f t="shared" si="20"/>
        <v>239.62971428571427</v>
      </c>
      <c r="J75" s="15">
        <f t="shared" si="23"/>
        <v>167.74080000000001</v>
      </c>
      <c r="K75" s="44">
        <v>276</v>
      </c>
      <c r="L75" s="44">
        <v>283</v>
      </c>
      <c r="M75" s="44">
        <v>249</v>
      </c>
      <c r="N75" s="15">
        <f t="shared" si="24"/>
        <v>269.33333333333331</v>
      </c>
      <c r="O75" s="15">
        <f t="shared" si="25"/>
        <v>17.955555555555556</v>
      </c>
      <c r="P75" s="15">
        <f t="shared" si="21"/>
        <v>0.46594666666666662</v>
      </c>
      <c r="Q75" s="65">
        <f>F75-(I75+I76)</f>
        <v>58.257142857142867</v>
      </c>
      <c r="R75" s="65">
        <f>F75-(J75+J76)</f>
        <v>142.78</v>
      </c>
      <c r="S75" s="65">
        <f>Q75/0.85</f>
        <v>68.537815126050432</v>
      </c>
    </row>
    <row r="76" spans="1:19" s="16" customFormat="1" ht="14">
      <c r="A76" s="12">
        <f t="shared" si="26"/>
        <v>66</v>
      </c>
      <c r="B76" s="64"/>
      <c r="C76" s="13" t="s">
        <v>33</v>
      </c>
      <c r="D76" s="13">
        <v>6</v>
      </c>
      <c r="E76" s="14">
        <v>400</v>
      </c>
      <c r="F76" s="17">
        <f t="shared" si="19"/>
        <v>340</v>
      </c>
      <c r="G76" s="32">
        <f t="shared" si="27"/>
        <v>38.53564547206166</v>
      </c>
      <c r="H76" s="32">
        <f t="shared" si="22"/>
        <v>578.03468208092488</v>
      </c>
      <c r="I76" s="15">
        <f t="shared" si="20"/>
        <v>42.113142857142861</v>
      </c>
      <c r="J76" s="15">
        <f t="shared" si="23"/>
        <v>29.479200000000002</v>
      </c>
      <c r="K76" s="44">
        <v>44</v>
      </c>
      <c r="L76" s="44">
        <v>56</v>
      </c>
      <c r="M76" s="44">
        <v>42</v>
      </c>
      <c r="N76" s="15">
        <f t="shared" si="24"/>
        <v>47.333333333333336</v>
      </c>
      <c r="O76" s="15">
        <f t="shared" si="25"/>
        <v>3.1555555555555559</v>
      </c>
      <c r="P76" s="15">
        <f t="shared" si="21"/>
        <v>8.1886666666666663E-2</v>
      </c>
      <c r="Q76" s="66"/>
      <c r="R76" s="66"/>
      <c r="S76" s="66"/>
    </row>
    <row r="77" spans="1:19" s="16" customFormat="1" ht="14">
      <c r="A77" s="12">
        <f t="shared" si="26"/>
        <v>67</v>
      </c>
      <c r="B77" s="63" t="str">
        <f>'[1]Ф15,Ф36'!$K$11</f>
        <v>ТП-59</v>
      </c>
      <c r="C77" s="13" t="s">
        <v>32</v>
      </c>
      <c r="D77" s="13">
        <v>6</v>
      </c>
      <c r="E77" s="14">
        <v>400</v>
      </c>
      <c r="F77" s="17">
        <f t="shared" si="19"/>
        <v>340</v>
      </c>
      <c r="G77" s="32">
        <f t="shared" si="27"/>
        <v>38.53564547206166</v>
      </c>
      <c r="H77" s="32">
        <f t="shared" si="22"/>
        <v>578.03468208092488</v>
      </c>
      <c r="I77" s="15">
        <f t="shared" si="20"/>
        <v>48.637714285714274</v>
      </c>
      <c r="J77" s="15">
        <f t="shared" si="23"/>
        <v>34.046399999999998</v>
      </c>
      <c r="K77" s="44">
        <v>56</v>
      </c>
      <c r="L77" s="44">
        <v>63</v>
      </c>
      <c r="M77" s="44">
        <v>45</v>
      </c>
      <c r="N77" s="15">
        <f t="shared" si="24"/>
        <v>54.666666666666664</v>
      </c>
      <c r="O77" s="15">
        <f t="shared" si="25"/>
        <v>3.6444444444444444</v>
      </c>
      <c r="P77" s="15">
        <f t="shared" si="21"/>
        <v>9.4573333333333329E-2</v>
      </c>
      <c r="Q77" s="65">
        <f>F77-(I77+I78)</f>
        <v>99.480571428571494</v>
      </c>
      <c r="R77" s="65">
        <f>F77-(J77+J78)</f>
        <v>171.63640000000001</v>
      </c>
      <c r="S77" s="65">
        <f>Q77/0.85</f>
        <v>117.0359663865547</v>
      </c>
    </row>
    <row r="78" spans="1:19" s="16" customFormat="1" ht="14">
      <c r="A78" s="12">
        <f t="shared" si="26"/>
        <v>68</v>
      </c>
      <c r="B78" s="64"/>
      <c r="C78" s="13" t="s">
        <v>33</v>
      </c>
      <c r="D78" s="13">
        <v>6</v>
      </c>
      <c r="E78" s="14">
        <v>630</v>
      </c>
      <c r="F78" s="17">
        <f t="shared" si="19"/>
        <v>535.5</v>
      </c>
      <c r="G78" s="32">
        <v>60.621000000000002</v>
      </c>
      <c r="H78" s="32">
        <f t="shared" si="22"/>
        <v>909.31500000000005</v>
      </c>
      <c r="I78" s="15">
        <f t="shared" si="20"/>
        <v>191.88171428571422</v>
      </c>
      <c r="J78" s="15">
        <f t="shared" si="23"/>
        <v>134.31719999999999</v>
      </c>
      <c r="K78" s="44">
        <v>228</v>
      </c>
      <c r="L78" s="44">
        <v>193</v>
      </c>
      <c r="M78" s="44">
        <v>226</v>
      </c>
      <c r="N78" s="15">
        <f t="shared" si="24"/>
        <v>215.66666666666666</v>
      </c>
      <c r="O78" s="15">
        <f t="shared" si="25"/>
        <v>14.377777777777776</v>
      </c>
      <c r="P78" s="15">
        <f t="shared" si="21"/>
        <v>0.23717486972794535</v>
      </c>
      <c r="Q78" s="66"/>
      <c r="R78" s="66"/>
      <c r="S78" s="66"/>
    </row>
    <row r="79" spans="1:19" s="16" customFormat="1" ht="14">
      <c r="A79" s="12">
        <f t="shared" si="26"/>
        <v>69</v>
      </c>
      <c r="B79" s="72" t="str">
        <f>'[1]Ф15,Ф36'!$K$25</f>
        <v>ТП-62</v>
      </c>
      <c r="C79" s="13" t="s">
        <v>32</v>
      </c>
      <c r="D79" s="13">
        <v>6</v>
      </c>
      <c r="E79" s="14">
        <v>630</v>
      </c>
      <c r="F79" s="17">
        <f t="shared" si="19"/>
        <v>535.5</v>
      </c>
      <c r="G79" s="32">
        <v>60.621000000000002</v>
      </c>
      <c r="H79" s="32">
        <f t="shared" si="22"/>
        <v>909.31500000000005</v>
      </c>
      <c r="I79" s="15">
        <f t="shared" si="20"/>
        <v>238.44342857142857</v>
      </c>
      <c r="J79" s="15">
        <f t="shared" si="23"/>
        <v>166.91040000000001</v>
      </c>
      <c r="K79" s="44">
        <v>295</v>
      </c>
      <c r="L79" s="44">
        <v>253</v>
      </c>
      <c r="M79" s="44">
        <v>256</v>
      </c>
      <c r="N79" s="15">
        <f t="shared" si="24"/>
        <v>268</v>
      </c>
      <c r="O79" s="15">
        <f t="shared" si="25"/>
        <v>17.866666666666667</v>
      </c>
      <c r="P79" s="15">
        <f t="shared" si="21"/>
        <v>0.29472734970829689</v>
      </c>
      <c r="Q79" s="67">
        <f>F79-(I79+I80)</f>
        <v>297.05657142857143</v>
      </c>
      <c r="R79" s="67">
        <f>F79-(J79+J80)</f>
        <v>368.58960000000002</v>
      </c>
      <c r="S79" s="67">
        <f>Q79/0.85</f>
        <v>349.47831932773113</v>
      </c>
    </row>
    <row r="80" spans="1:19" s="16" customFormat="1" ht="14">
      <c r="A80" s="12">
        <f t="shared" si="26"/>
        <v>70</v>
      </c>
      <c r="B80" s="73"/>
      <c r="C80" s="13" t="s">
        <v>33</v>
      </c>
      <c r="D80" s="13">
        <v>6</v>
      </c>
      <c r="E80" s="14">
        <v>630</v>
      </c>
      <c r="F80" s="17">
        <f t="shared" si="19"/>
        <v>535.5</v>
      </c>
      <c r="G80" s="32">
        <v>60.621000000000002</v>
      </c>
      <c r="H80" s="32">
        <f t="shared" si="22"/>
        <v>909.31500000000005</v>
      </c>
      <c r="I80" s="15">
        <f t="shared" si="20"/>
        <v>0</v>
      </c>
      <c r="J80" s="15">
        <f t="shared" si="23"/>
        <v>0</v>
      </c>
      <c r="K80" s="44">
        <v>0</v>
      </c>
      <c r="L80" s="44">
        <v>0</v>
      </c>
      <c r="M80" s="44">
        <v>0</v>
      </c>
      <c r="N80" s="15">
        <f t="shared" si="24"/>
        <v>0</v>
      </c>
      <c r="O80" s="15">
        <f t="shared" si="25"/>
        <v>0</v>
      </c>
      <c r="P80" s="15">
        <f t="shared" si="21"/>
        <v>0</v>
      </c>
      <c r="Q80" s="68"/>
      <c r="R80" s="68"/>
      <c r="S80" s="68"/>
    </row>
    <row r="81" spans="1:19" s="16" customFormat="1" ht="14">
      <c r="A81" s="12">
        <f t="shared" si="26"/>
        <v>71</v>
      </c>
      <c r="B81" s="63" t="str">
        <f>'[1]Ф15,Ф36'!$K$36</f>
        <v>ТП-92</v>
      </c>
      <c r="C81" s="13" t="s">
        <v>64</v>
      </c>
      <c r="D81" s="13">
        <v>6</v>
      </c>
      <c r="E81" s="14">
        <v>400</v>
      </c>
      <c r="F81" s="17">
        <f t="shared" si="19"/>
        <v>340</v>
      </c>
      <c r="G81" s="32">
        <f t="shared" si="27"/>
        <v>38.53564547206166</v>
      </c>
      <c r="H81" s="32">
        <f t="shared" si="22"/>
        <v>578.03468208092488</v>
      </c>
      <c r="I81" s="15">
        <f t="shared" si="20"/>
        <v>263.94857142857143</v>
      </c>
      <c r="J81" s="15">
        <f t="shared" si="23"/>
        <v>184.76400000000001</v>
      </c>
      <c r="K81" s="44">
        <v>303</v>
      </c>
      <c r="L81" s="44">
        <v>293</v>
      </c>
      <c r="M81" s="44">
        <v>294</v>
      </c>
      <c r="N81" s="15">
        <f t="shared" si="24"/>
        <v>296.66666666666669</v>
      </c>
      <c r="O81" s="15">
        <f t="shared" si="25"/>
        <v>19.777777777777779</v>
      </c>
      <c r="P81" s="15">
        <f t="shared" si="21"/>
        <v>0.51323333333333332</v>
      </c>
      <c r="Q81" s="65">
        <f>F81-(I81+I82)</f>
        <v>76.051428571428573</v>
      </c>
      <c r="R81" s="65">
        <f>F81-(J81+J82)</f>
        <v>155.23599999999999</v>
      </c>
      <c r="S81" s="65">
        <f>Q81/0.85</f>
        <v>89.472268907563034</v>
      </c>
    </row>
    <row r="82" spans="1:19" s="16" customFormat="1" ht="14">
      <c r="A82" s="12">
        <f t="shared" si="26"/>
        <v>72</v>
      </c>
      <c r="B82" s="64"/>
      <c r="C82" s="13" t="s">
        <v>65</v>
      </c>
      <c r="D82" s="13">
        <v>6</v>
      </c>
      <c r="E82" s="14">
        <v>400</v>
      </c>
      <c r="F82" s="17">
        <f t="shared" si="19"/>
        <v>340</v>
      </c>
      <c r="G82" s="32">
        <f t="shared" si="27"/>
        <v>38.53564547206166</v>
      </c>
      <c r="H82" s="32">
        <f t="shared" si="22"/>
        <v>578.03468208092488</v>
      </c>
      <c r="I82" s="15">
        <f t="shared" si="20"/>
        <v>0</v>
      </c>
      <c r="J82" s="15">
        <f t="shared" si="23"/>
        <v>0</v>
      </c>
      <c r="K82" s="44">
        <v>0</v>
      </c>
      <c r="L82" s="44">
        <v>0</v>
      </c>
      <c r="M82" s="44">
        <v>0</v>
      </c>
      <c r="N82" s="15">
        <f t="shared" si="24"/>
        <v>0</v>
      </c>
      <c r="O82" s="15">
        <f t="shared" si="25"/>
        <v>0</v>
      </c>
      <c r="P82" s="15">
        <f t="shared" si="21"/>
        <v>0</v>
      </c>
      <c r="Q82" s="66"/>
      <c r="R82" s="66"/>
      <c r="S82" s="66"/>
    </row>
    <row r="83" spans="1:19" s="16" customFormat="1" ht="14">
      <c r="A83" s="12">
        <f t="shared" si="26"/>
        <v>73</v>
      </c>
      <c r="B83" s="63" t="str">
        <f>'[1]Ф15,Ф36'!$K$51</f>
        <v>ТП-53</v>
      </c>
      <c r="C83" s="13" t="s">
        <v>32</v>
      </c>
      <c r="D83" s="13">
        <v>6</v>
      </c>
      <c r="E83" s="14">
        <v>320</v>
      </c>
      <c r="F83" s="17">
        <f>E83*0.85</f>
        <v>272</v>
      </c>
      <c r="G83" s="32">
        <f t="shared" si="27"/>
        <v>30.828516377649329</v>
      </c>
      <c r="H83" s="32">
        <f t="shared" si="22"/>
        <v>462.42774566473992</v>
      </c>
      <c r="I83" s="15">
        <f t="shared" si="20"/>
        <v>100.8342857142857</v>
      </c>
      <c r="J83" s="15">
        <f t="shared" si="23"/>
        <v>70.584000000000003</v>
      </c>
      <c r="K83" s="44">
        <v>116</v>
      </c>
      <c r="L83" s="44">
        <v>111</v>
      </c>
      <c r="M83" s="44">
        <v>113</v>
      </c>
      <c r="N83" s="15">
        <f t="shared" si="24"/>
        <v>113.33333333333333</v>
      </c>
      <c r="O83" s="15">
        <f t="shared" si="25"/>
        <v>7.5555555555555554</v>
      </c>
      <c r="P83" s="15">
        <f t="shared" si="21"/>
        <v>0.24508333333333329</v>
      </c>
      <c r="Q83" s="65">
        <f>F83-(I83+I84)</f>
        <v>171.1657142857143</v>
      </c>
      <c r="R83" s="65">
        <f>F83-(J83+J84)</f>
        <v>201.416</v>
      </c>
      <c r="S83" s="65">
        <f>Q83/0.85</f>
        <v>201.37142857142859</v>
      </c>
    </row>
    <row r="84" spans="1:19" s="16" customFormat="1" ht="14">
      <c r="A84" s="12">
        <f t="shared" si="26"/>
        <v>74</v>
      </c>
      <c r="B84" s="64"/>
      <c r="C84" s="13" t="s">
        <v>33</v>
      </c>
      <c r="D84" s="13">
        <v>6</v>
      </c>
      <c r="E84" s="14">
        <v>320</v>
      </c>
      <c r="F84" s="17">
        <f t="shared" si="19"/>
        <v>272</v>
      </c>
      <c r="G84" s="32">
        <f t="shared" si="27"/>
        <v>30.828516377649329</v>
      </c>
      <c r="H84" s="32">
        <f t="shared" si="22"/>
        <v>462.42774566473992</v>
      </c>
      <c r="I84" s="15">
        <f t="shared" si="20"/>
        <v>0</v>
      </c>
      <c r="J84" s="15">
        <f t="shared" si="23"/>
        <v>0</v>
      </c>
      <c r="K84" s="44">
        <v>0</v>
      </c>
      <c r="L84" s="44">
        <v>0</v>
      </c>
      <c r="M84" s="44">
        <v>0</v>
      </c>
      <c r="N84" s="15">
        <f t="shared" si="24"/>
        <v>0</v>
      </c>
      <c r="O84" s="15">
        <f t="shared" si="25"/>
        <v>0</v>
      </c>
      <c r="P84" s="15">
        <f t="shared" si="21"/>
        <v>0</v>
      </c>
      <c r="Q84" s="66"/>
      <c r="R84" s="66"/>
      <c r="S84" s="66"/>
    </row>
    <row r="85" spans="1:19" s="16" customFormat="1" ht="14">
      <c r="A85" s="12">
        <f t="shared" si="26"/>
        <v>75</v>
      </c>
      <c r="B85" s="63" t="str">
        <f>'[1]Ф15,Ф36'!$K$60</f>
        <v>ТП-46</v>
      </c>
      <c r="C85" s="13" t="s">
        <v>32</v>
      </c>
      <c r="D85" s="13">
        <v>6</v>
      </c>
      <c r="E85" s="14">
        <v>320</v>
      </c>
      <c r="F85" s="17">
        <f t="shared" si="19"/>
        <v>272</v>
      </c>
      <c r="G85" s="32">
        <f t="shared" si="27"/>
        <v>30.828516377649329</v>
      </c>
      <c r="H85" s="32">
        <f t="shared" si="22"/>
        <v>462.42774566473992</v>
      </c>
      <c r="I85" s="15">
        <f t="shared" si="20"/>
        <v>0</v>
      </c>
      <c r="J85" s="15">
        <f t="shared" si="23"/>
        <v>0</v>
      </c>
      <c r="K85" s="44">
        <v>0</v>
      </c>
      <c r="L85" s="44">
        <v>0</v>
      </c>
      <c r="M85" s="44">
        <v>0</v>
      </c>
      <c r="N85" s="15">
        <f t="shared" si="24"/>
        <v>0</v>
      </c>
      <c r="O85" s="15">
        <f t="shared" si="25"/>
        <v>0</v>
      </c>
      <c r="P85" s="15">
        <f t="shared" si="21"/>
        <v>0</v>
      </c>
      <c r="Q85" s="65">
        <f>F85-(I85+I86)</f>
        <v>175.91085714285714</v>
      </c>
      <c r="R85" s="65">
        <f>F85-(J85+J86)</f>
        <v>204.73759999999999</v>
      </c>
      <c r="S85" s="65">
        <f>Q85/0.85</f>
        <v>206.95394957983194</v>
      </c>
    </row>
    <row r="86" spans="1:19" s="16" customFormat="1" ht="14">
      <c r="A86" s="12">
        <f t="shared" si="26"/>
        <v>76</v>
      </c>
      <c r="B86" s="64"/>
      <c r="C86" s="13" t="s">
        <v>33</v>
      </c>
      <c r="D86" s="13">
        <v>6</v>
      </c>
      <c r="E86" s="14">
        <v>320</v>
      </c>
      <c r="F86" s="17">
        <f t="shared" si="19"/>
        <v>272</v>
      </c>
      <c r="G86" s="32">
        <f t="shared" si="27"/>
        <v>30.828516377649329</v>
      </c>
      <c r="H86" s="32">
        <f t="shared" si="22"/>
        <v>462.42774566473992</v>
      </c>
      <c r="I86" s="15">
        <f t="shared" si="20"/>
        <v>96.089142857142861</v>
      </c>
      <c r="J86" s="15">
        <f t="shared" si="23"/>
        <v>67.2624</v>
      </c>
      <c r="K86" s="44">
        <v>129</v>
      </c>
      <c r="L86" s="44">
        <v>111</v>
      </c>
      <c r="M86" s="44">
        <v>84</v>
      </c>
      <c r="N86" s="15">
        <f t="shared" si="24"/>
        <v>108</v>
      </c>
      <c r="O86" s="15">
        <f t="shared" si="25"/>
        <v>7.2</v>
      </c>
      <c r="P86" s="15">
        <f t="shared" si="21"/>
        <v>0.23354999999999998</v>
      </c>
      <c r="Q86" s="66"/>
      <c r="R86" s="66"/>
      <c r="S86" s="66"/>
    </row>
    <row r="87" spans="1:19" s="16" customFormat="1" ht="14">
      <c r="A87" s="12">
        <f t="shared" si="26"/>
        <v>77</v>
      </c>
      <c r="B87" s="63" t="str">
        <f>'[1]Ф15,Ф36'!$K$68</f>
        <v>ТП-40</v>
      </c>
      <c r="C87" s="13" t="s">
        <v>32</v>
      </c>
      <c r="D87" s="13">
        <v>6</v>
      </c>
      <c r="E87" s="14">
        <v>400</v>
      </c>
      <c r="F87" s="17">
        <f t="shared" si="19"/>
        <v>340</v>
      </c>
      <c r="G87" s="32">
        <f t="shared" si="27"/>
        <v>38.53564547206166</v>
      </c>
      <c r="H87" s="32">
        <f t="shared" si="22"/>
        <v>578.03468208092488</v>
      </c>
      <c r="I87" s="15">
        <f t="shared" si="20"/>
        <v>142.35428571428571</v>
      </c>
      <c r="J87" s="15">
        <f t="shared" si="23"/>
        <v>99.647999999999996</v>
      </c>
      <c r="K87" s="44">
        <v>148</v>
      </c>
      <c r="L87" s="44">
        <v>139</v>
      </c>
      <c r="M87" s="44">
        <v>193</v>
      </c>
      <c r="N87" s="15">
        <f t="shared" si="24"/>
        <v>160</v>
      </c>
      <c r="O87" s="15">
        <f t="shared" si="25"/>
        <v>10.666666666666666</v>
      </c>
      <c r="P87" s="15">
        <f t="shared" si="21"/>
        <v>0.27679999999999999</v>
      </c>
      <c r="Q87" s="65">
        <f>F87-(I87+I88)</f>
        <v>159.68457142857145</v>
      </c>
      <c r="R87" s="65">
        <f>F87-(J87+J88)</f>
        <v>213.7792</v>
      </c>
      <c r="S87" s="65">
        <f>Q87/0.85</f>
        <v>187.86420168067229</v>
      </c>
    </row>
    <row r="88" spans="1:19" s="16" customFormat="1" ht="14">
      <c r="A88" s="12">
        <f t="shared" si="26"/>
        <v>78</v>
      </c>
      <c r="B88" s="64"/>
      <c r="C88" s="13" t="s">
        <v>33</v>
      </c>
      <c r="D88" s="13">
        <v>6</v>
      </c>
      <c r="E88" s="14">
        <v>400</v>
      </c>
      <c r="F88" s="17">
        <f t="shared" si="19"/>
        <v>340</v>
      </c>
      <c r="G88" s="32">
        <f t="shared" si="27"/>
        <v>38.53564547206166</v>
      </c>
      <c r="H88" s="32">
        <f t="shared" si="22"/>
        <v>578.03468208092488</v>
      </c>
      <c r="I88" s="15">
        <f t="shared" si="20"/>
        <v>37.961142857142853</v>
      </c>
      <c r="J88" s="15">
        <f t="shared" si="23"/>
        <v>26.572800000000001</v>
      </c>
      <c r="K88" s="44">
        <v>45</v>
      </c>
      <c r="L88" s="44">
        <v>44</v>
      </c>
      <c r="M88" s="44">
        <v>39</v>
      </c>
      <c r="N88" s="15">
        <f t="shared" si="24"/>
        <v>42.666666666666664</v>
      </c>
      <c r="O88" s="15">
        <f t="shared" si="25"/>
        <v>2.8444444444444441</v>
      </c>
      <c r="P88" s="15">
        <f t="shared" si="21"/>
        <v>7.3813333333333314E-2</v>
      </c>
      <c r="Q88" s="66"/>
      <c r="R88" s="66"/>
      <c r="S88" s="66"/>
    </row>
    <row r="89" spans="1:19" s="16" customFormat="1" ht="14">
      <c r="A89" s="12">
        <f t="shared" si="26"/>
        <v>79</v>
      </c>
      <c r="B89" s="63" t="str">
        <f>'[1]Ф15,Ф36'!$K$87</f>
        <v>ТП-63</v>
      </c>
      <c r="C89" s="13" t="s">
        <v>32</v>
      </c>
      <c r="D89" s="13">
        <v>6</v>
      </c>
      <c r="E89" s="14">
        <v>400</v>
      </c>
      <c r="F89" s="17">
        <f t="shared" si="19"/>
        <v>340</v>
      </c>
      <c r="G89" s="32">
        <f t="shared" si="27"/>
        <v>38.53564547206166</v>
      </c>
      <c r="H89" s="32">
        <f t="shared" si="22"/>
        <v>578.03468208092488</v>
      </c>
      <c r="I89" s="15">
        <f t="shared" si="20"/>
        <v>81.85371428571429</v>
      </c>
      <c r="J89" s="15">
        <f t="shared" si="23"/>
        <v>57.297600000000003</v>
      </c>
      <c r="K89" s="44">
        <v>100</v>
      </c>
      <c r="L89" s="44">
        <v>96</v>
      </c>
      <c r="M89" s="44">
        <v>80</v>
      </c>
      <c r="N89" s="15">
        <f t="shared" si="24"/>
        <v>92</v>
      </c>
      <c r="O89" s="15">
        <f t="shared" si="25"/>
        <v>6.1333333333333337</v>
      </c>
      <c r="P89" s="15">
        <f t="shared" si="21"/>
        <v>0.15916</v>
      </c>
      <c r="Q89" s="65">
        <f>F89-(I89+I90)</f>
        <v>167.69200000000001</v>
      </c>
      <c r="R89" s="65">
        <f>F89-(J89+J90)</f>
        <v>219.3844</v>
      </c>
      <c r="S89" s="65">
        <f>Q89/0.85</f>
        <v>197.28470588235297</v>
      </c>
    </row>
    <row r="90" spans="1:19" s="16" customFormat="1" ht="14">
      <c r="A90" s="12">
        <f t="shared" si="26"/>
        <v>80</v>
      </c>
      <c r="B90" s="64"/>
      <c r="C90" s="13" t="s">
        <v>33</v>
      </c>
      <c r="D90" s="13">
        <v>6</v>
      </c>
      <c r="E90" s="14">
        <v>400</v>
      </c>
      <c r="F90" s="17">
        <f t="shared" si="19"/>
        <v>340</v>
      </c>
      <c r="G90" s="32">
        <f t="shared" si="27"/>
        <v>38.53564547206166</v>
      </c>
      <c r="H90" s="32">
        <f t="shared" si="22"/>
        <v>578.03468208092488</v>
      </c>
      <c r="I90" s="15">
        <f t="shared" si="20"/>
        <v>90.454285714285703</v>
      </c>
      <c r="J90" s="15">
        <f t="shared" si="23"/>
        <v>63.318000000000005</v>
      </c>
      <c r="K90" s="44">
        <v>81</v>
      </c>
      <c r="L90" s="44">
        <v>126</v>
      </c>
      <c r="M90" s="44">
        <v>98</v>
      </c>
      <c r="N90" s="15">
        <f t="shared" si="24"/>
        <v>101.66666666666667</v>
      </c>
      <c r="O90" s="15">
        <f t="shared" si="25"/>
        <v>6.7777777777777777</v>
      </c>
      <c r="P90" s="15">
        <f t="shared" si="21"/>
        <v>0.17588333333333331</v>
      </c>
      <c r="Q90" s="66"/>
      <c r="R90" s="66"/>
      <c r="S90" s="66"/>
    </row>
    <row r="91" spans="1:19" s="16" customFormat="1" ht="15.75" customHeight="1">
      <c r="A91" s="12">
        <f t="shared" si="26"/>
        <v>81</v>
      </c>
      <c r="B91" s="63" t="str">
        <f>'[1]Ф15,Ф36'!$K$97</f>
        <v>ТП-48</v>
      </c>
      <c r="C91" s="13" t="s">
        <v>32</v>
      </c>
      <c r="D91" s="13">
        <v>6</v>
      </c>
      <c r="E91" s="14">
        <v>630</v>
      </c>
      <c r="F91" s="17">
        <f t="shared" si="19"/>
        <v>535.5</v>
      </c>
      <c r="G91" s="32">
        <v>60.621000000000002</v>
      </c>
      <c r="H91" s="32">
        <f t="shared" si="22"/>
        <v>909.31500000000005</v>
      </c>
      <c r="I91" s="15">
        <f t="shared" si="20"/>
        <v>51.603428571428573</v>
      </c>
      <c r="J91" s="15">
        <f t="shared" si="23"/>
        <v>36.122399999999999</v>
      </c>
      <c r="K91" s="44">
        <v>65</v>
      </c>
      <c r="L91" s="44">
        <v>58</v>
      </c>
      <c r="M91" s="44">
        <v>51</v>
      </c>
      <c r="N91" s="15">
        <f t="shared" si="24"/>
        <v>58</v>
      </c>
      <c r="O91" s="15">
        <f t="shared" si="25"/>
        <v>3.8666666666666667</v>
      </c>
      <c r="P91" s="15">
        <f t="shared" si="21"/>
        <v>6.3784277175676196E-2</v>
      </c>
      <c r="Q91" s="65">
        <f>F91-(I91+I92)</f>
        <v>400.56</v>
      </c>
      <c r="R91" s="65">
        <f>F91-(J91+J92)</f>
        <v>441.04200000000003</v>
      </c>
      <c r="S91" s="65">
        <f>Q91/0.85</f>
        <v>471.24705882352941</v>
      </c>
    </row>
    <row r="92" spans="1:19" s="16" customFormat="1" ht="14">
      <c r="A92" s="12">
        <f t="shared" si="26"/>
        <v>82</v>
      </c>
      <c r="B92" s="64"/>
      <c r="C92" s="13" t="s">
        <v>33</v>
      </c>
      <c r="D92" s="13">
        <v>6</v>
      </c>
      <c r="E92" s="14">
        <v>630</v>
      </c>
      <c r="F92" s="17">
        <f t="shared" si="19"/>
        <v>535.5</v>
      </c>
      <c r="G92" s="32">
        <v>60.621000000000002</v>
      </c>
      <c r="H92" s="32">
        <f t="shared" si="22"/>
        <v>909.31500000000005</v>
      </c>
      <c r="I92" s="15">
        <f t="shared" si="20"/>
        <v>83.336571428571418</v>
      </c>
      <c r="J92" s="15">
        <f t="shared" si="23"/>
        <v>58.335600000000007</v>
      </c>
      <c r="K92" s="44">
        <v>115</v>
      </c>
      <c r="L92" s="44">
        <v>91</v>
      </c>
      <c r="M92" s="44">
        <v>75</v>
      </c>
      <c r="N92" s="15">
        <f t="shared" si="24"/>
        <v>93.666666666666671</v>
      </c>
      <c r="O92" s="15">
        <f t="shared" si="25"/>
        <v>6.2444444444444445</v>
      </c>
      <c r="P92" s="15">
        <f t="shared" si="21"/>
        <v>0.10300794187566098</v>
      </c>
      <c r="Q92" s="66"/>
      <c r="R92" s="66"/>
      <c r="S92" s="66"/>
    </row>
    <row r="93" spans="1:19" s="16" customFormat="1" ht="14">
      <c r="A93" s="12">
        <f t="shared" si="26"/>
        <v>83</v>
      </c>
      <c r="B93" s="63" t="s">
        <v>27</v>
      </c>
      <c r="C93" s="13" t="s">
        <v>32</v>
      </c>
      <c r="D93" s="13">
        <v>6</v>
      </c>
      <c r="E93" s="14">
        <v>400</v>
      </c>
      <c r="F93" s="17">
        <f t="shared" si="19"/>
        <v>340</v>
      </c>
      <c r="G93" s="32">
        <f t="shared" si="27"/>
        <v>38.53564547206166</v>
      </c>
      <c r="H93" s="32">
        <f t="shared" si="22"/>
        <v>578.03468208092488</v>
      </c>
      <c r="I93" s="15">
        <f t="shared" si="20"/>
        <v>59.017714285714277</v>
      </c>
      <c r="J93" s="15">
        <f t="shared" si="23"/>
        <v>41.312399999999997</v>
      </c>
      <c r="K93" s="44">
        <v>73</v>
      </c>
      <c r="L93" s="44">
        <v>65</v>
      </c>
      <c r="M93" s="44">
        <v>61</v>
      </c>
      <c r="N93" s="15">
        <f t="shared" si="24"/>
        <v>66.333333333333329</v>
      </c>
      <c r="O93" s="15">
        <f t="shared" si="25"/>
        <v>4.4222222222222216</v>
      </c>
      <c r="P93" s="15">
        <f t="shared" si="21"/>
        <v>0.11475666666666665</v>
      </c>
      <c r="Q93" s="65">
        <f>F93-(I93+I94)</f>
        <v>257.25657142857142</v>
      </c>
      <c r="R93" s="65">
        <f>F93-(J93+J94)</f>
        <v>282.07960000000003</v>
      </c>
      <c r="S93" s="65">
        <f>Q93/0.85</f>
        <v>302.65478991596638</v>
      </c>
    </row>
    <row r="94" spans="1:19" s="16" customFormat="1" ht="14">
      <c r="A94" s="12">
        <f t="shared" si="26"/>
        <v>84</v>
      </c>
      <c r="B94" s="64"/>
      <c r="C94" s="13" t="s">
        <v>33</v>
      </c>
      <c r="D94" s="13">
        <v>6</v>
      </c>
      <c r="E94" s="14">
        <v>400</v>
      </c>
      <c r="F94" s="17">
        <f t="shared" si="19"/>
        <v>340</v>
      </c>
      <c r="G94" s="32">
        <f t="shared" si="27"/>
        <v>38.53564547206166</v>
      </c>
      <c r="H94" s="32">
        <f t="shared" si="22"/>
        <v>578.03468208092488</v>
      </c>
      <c r="I94" s="15">
        <f t="shared" si="20"/>
        <v>23.72571428571429</v>
      </c>
      <c r="J94" s="15">
        <f t="shared" si="23"/>
        <v>16.608000000000001</v>
      </c>
      <c r="K94" s="44">
        <v>24</v>
      </c>
      <c r="L94" s="44">
        <v>33</v>
      </c>
      <c r="M94" s="44">
        <v>23</v>
      </c>
      <c r="N94" s="15">
        <f t="shared" si="24"/>
        <v>26.666666666666668</v>
      </c>
      <c r="O94" s="15">
        <f t="shared" si="25"/>
        <v>1.7777777777777779</v>
      </c>
      <c r="P94" s="15">
        <f t="shared" si="21"/>
        <v>4.6133333333333332E-2</v>
      </c>
      <c r="Q94" s="66"/>
      <c r="R94" s="66"/>
      <c r="S94" s="66"/>
    </row>
    <row r="95" spans="1:19" s="16" customFormat="1" ht="14">
      <c r="A95" s="12">
        <f t="shared" si="26"/>
        <v>85</v>
      </c>
      <c r="B95" s="63" t="str">
        <f>'[1]Ф15,Ф36'!$K$119</f>
        <v>ТП-52</v>
      </c>
      <c r="C95" s="13" t="s">
        <v>32</v>
      </c>
      <c r="D95" s="13">
        <v>6</v>
      </c>
      <c r="E95" s="14">
        <v>400</v>
      </c>
      <c r="F95" s="17">
        <f t="shared" si="19"/>
        <v>340</v>
      </c>
      <c r="G95" s="32">
        <f t="shared" si="27"/>
        <v>38.53564547206166</v>
      </c>
      <c r="H95" s="32">
        <f t="shared" si="22"/>
        <v>578.03468208092488</v>
      </c>
      <c r="I95" s="15">
        <f t="shared" si="20"/>
        <v>56.645142857142851</v>
      </c>
      <c r="J95" s="15">
        <f t="shared" si="23"/>
        <v>39.651600000000002</v>
      </c>
      <c r="K95" s="44">
        <v>77</v>
      </c>
      <c r="L95" s="44">
        <v>45</v>
      </c>
      <c r="M95" s="44">
        <v>69</v>
      </c>
      <c r="N95" s="15">
        <f t="shared" si="24"/>
        <v>63.666666666666664</v>
      </c>
      <c r="O95" s="15">
        <f t="shared" si="25"/>
        <v>4.2444444444444445</v>
      </c>
      <c r="P95" s="15">
        <f t="shared" si="21"/>
        <v>0.11014333333333333</v>
      </c>
      <c r="Q95" s="65">
        <f>F95-(I95+I96)</f>
        <v>258.14628571428574</v>
      </c>
      <c r="R95" s="65">
        <f>F95-(J95+J96)</f>
        <v>282.70240000000001</v>
      </c>
      <c r="S95" s="65">
        <f>Q95/0.85</f>
        <v>303.70151260504207</v>
      </c>
    </row>
    <row r="96" spans="1:19" s="16" customFormat="1" ht="14">
      <c r="A96" s="12">
        <f t="shared" si="26"/>
        <v>86</v>
      </c>
      <c r="B96" s="64"/>
      <c r="C96" s="13" t="s">
        <v>33</v>
      </c>
      <c r="D96" s="13">
        <v>6</v>
      </c>
      <c r="E96" s="14">
        <v>400</v>
      </c>
      <c r="F96" s="17">
        <f t="shared" si="19"/>
        <v>340</v>
      </c>
      <c r="G96" s="32">
        <f t="shared" si="27"/>
        <v>38.53564547206166</v>
      </c>
      <c r="H96" s="32">
        <f t="shared" si="22"/>
        <v>578.03468208092488</v>
      </c>
      <c r="I96" s="15">
        <f t="shared" si="20"/>
        <v>25.208571428571425</v>
      </c>
      <c r="J96" s="15">
        <f t="shared" si="23"/>
        <v>17.646000000000001</v>
      </c>
      <c r="K96" s="44">
        <v>30</v>
      </c>
      <c r="L96" s="44">
        <v>41</v>
      </c>
      <c r="M96" s="44">
        <v>14</v>
      </c>
      <c r="N96" s="15">
        <f t="shared" si="24"/>
        <v>28.333333333333332</v>
      </c>
      <c r="O96" s="15">
        <f t="shared" si="25"/>
        <v>1.8888888888888888</v>
      </c>
      <c r="P96" s="15">
        <f t="shared" si="21"/>
        <v>4.901666666666666E-2</v>
      </c>
      <c r="Q96" s="66"/>
      <c r="R96" s="66"/>
      <c r="S96" s="66"/>
    </row>
    <row r="97" spans="1:19" s="16" customFormat="1" ht="14">
      <c r="A97" s="12">
        <f t="shared" si="26"/>
        <v>87</v>
      </c>
      <c r="B97" s="13" t="str">
        <f>'[1]Ф15,Ф36'!$K$126</f>
        <v>КТП-19</v>
      </c>
      <c r="C97" s="13" t="s">
        <v>29</v>
      </c>
      <c r="D97" s="13">
        <v>6</v>
      </c>
      <c r="E97" s="14">
        <v>400</v>
      </c>
      <c r="F97" s="17">
        <f t="shared" si="19"/>
        <v>340</v>
      </c>
      <c r="G97" s="32">
        <f t="shared" si="27"/>
        <v>38.53564547206166</v>
      </c>
      <c r="H97" s="32">
        <f t="shared" si="22"/>
        <v>578.03468208092488</v>
      </c>
      <c r="I97" s="15">
        <f t="shared" si="20"/>
        <v>51.010285714285715</v>
      </c>
      <c r="J97" s="15">
        <f t="shared" si="23"/>
        <v>35.7072</v>
      </c>
      <c r="K97" s="44">
        <v>73</v>
      </c>
      <c r="L97" s="44">
        <v>41</v>
      </c>
      <c r="M97" s="44">
        <v>58</v>
      </c>
      <c r="N97" s="15">
        <f t="shared" si="24"/>
        <v>57.333333333333336</v>
      </c>
      <c r="O97" s="15">
        <f t="shared" si="25"/>
        <v>3.8222222222222224</v>
      </c>
      <c r="P97" s="15">
        <f t="shared" si="21"/>
        <v>9.9186666666666659E-2</v>
      </c>
      <c r="Q97" s="3">
        <f>F97-I97</f>
        <v>288.98971428571429</v>
      </c>
      <c r="R97" s="3">
        <f>F97-J97</f>
        <v>304.2928</v>
      </c>
      <c r="S97" s="3">
        <f>Q97/0.85</f>
        <v>339.98789915966387</v>
      </c>
    </row>
    <row r="98" spans="1:19" s="16" customFormat="1" ht="14">
      <c r="A98" s="12">
        <f t="shared" si="26"/>
        <v>88</v>
      </c>
      <c r="B98" s="63" t="str">
        <f>'[1]Ф46,Ф29'!$A$4</f>
        <v>ТП-65</v>
      </c>
      <c r="C98" s="13" t="s">
        <v>32</v>
      </c>
      <c r="D98" s="13">
        <v>6</v>
      </c>
      <c r="E98" s="14">
        <v>400</v>
      </c>
      <c r="F98" s="17">
        <f t="shared" si="19"/>
        <v>340</v>
      </c>
      <c r="G98" s="32">
        <f t="shared" si="27"/>
        <v>38.53564547206166</v>
      </c>
      <c r="H98" s="32">
        <f t="shared" si="22"/>
        <v>578.03468208092488</v>
      </c>
      <c r="I98" s="15">
        <f t="shared" si="20"/>
        <v>53.086285714285701</v>
      </c>
      <c r="J98" s="15">
        <f t="shared" si="23"/>
        <v>37.160400000000003</v>
      </c>
      <c r="K98" s="44">
        <v>56</v>
      </c>
      <c r="L98" s="44">
        <v>78</v>
      </c>
      <c r="M98" s="44">
        <v>45</v>
      </c>
      <c r="N98" s="15">
        <f t="shared" si="24"/>
        <v>59.666666666666664</v>
      </c>
      <c r="O98" s="15">
        <f t="shared" si="25"/>
        <v>3.9777777777777774</v>
      </c>
      <c r="P98" s="15">
        <f t="shared" si="21"/>
        <v>0.10322333333333332</v>
      </c>
      <c r="Q98" s="65">
        <f>F98-(I98+I99)</f>
        <v>224.9896</v>
      </c>
      <c r="R98" s="65">
        <f>F98-(J98+J99)</f>
        <v>259.49271999999996</v>
      </c>
      <c r="S98" s="65">
        <f>Q98/0.85</f>
        <v>264.69364705882356</v>
      </c>
    </row>
    <row r="99" spans="1:19" s="16" customFormat="1" ht="14">
      <c r="A99" s="12">
        <f t="shared" si="26"/>
        <v>89</v>
      </c>
      <c r="B99" s="64"/>
      <c r="C99" s="13" t="s">
        <v>33</v>
      </c>
      <c r="D99" s="13">
        <v>6</v>
      </c>
      <c r="E99" s="14">
        <v>400</v>
      </c>
      <c r="F99" s="17">
        <f t="shared" si="19"/>
        <v>340</v>
      </c>
      <c r="G99" s="32">
        <f t="shared" si="27"/>
        <v>38.53564547206166</v>
      </c>
      <c r="H99" s="32">
        <f t="shared" si="22"/>
        <v>578.03468208092488</v>
      </c>
      <c r="I99" s="15">
        <f t="shared" si="20"/>
        <v>61.924114285714289</v>
      </c>
      <c r="J99" s="15">
        <f t="shared" si="23"/>
        <v>43.346880000000006</v>
      </c>
      <c r="K99" s="44">
        <v>77.5</v>
      </c>
      <c r="L99" s="44">
        <v>73.3</v>
      </c>
      <c r="M99" s="44">
        <v>58</v>
      </c>
      <c r="N99" s="15">
        <f t="shared" si="24"/>
        <v>69.600000000000009</v>
      </c>
      <c r="O99" s="15">
        <f t="shared" si="25"/>
        <v>4.6400000000000006</v>
      </c>
      <c r="P99" s="15">
        <f t="shared" si="21"/>
        <v>0.120408</v>
      </c>
      <c r="Q99" s="66"/>
      <c r="R99" s="66"/>
      <c r="S99" s="66"/>
    </row>
    <row r="100" spans="1:19" s="16" customFormat="1" ht="14">
      <c r="A100" s="12">
        <f t="shared" si="26"/>
        <v>90</v>
      </c>
      <c r="B100" s="63" t="str">
        <f>'[1]Ф46,Ф29'!$A$15</f>
        <v>ТП-67</v>
      </c>
      <c r="C100" s="13" t="s">
        <v>32</v>
      </c>
      <c r="D100" s="13">
        <v>6</v>
      </c>
      <c r="E100" s="14">
        <v>400</v>
      </c>
      <c r="F100" s="17">
        <f t="shared" si="19"/>
        <v>340</v>
      </c>
      <c r="G100" s="32">
        <f t="shared" si="27"/>
        <v>38.53564547206166</v>
      </c>
      <c r="H100" s="32">
        <f t="shared" si="22"/>
        <v>578.03468208092488</v>
      </c>
      <c r="I100" s="15">
        <f t="shared" si="20"/>
        <v>139.09199999999998</v>
      </c>
      <c r="J100" s="15">
        <f t="shared" si="23"/>
        <v>97.364400000000003</v>
      </c>
      <c r="K100" s="44">
        <v>135</v>
      </c>
      <c r="L100" s="44">
        <v>173</v>
      </c>
      <c r="M100" s="44">
        <v>161</v>
      </c>
      <c r="N100" s="15">
        <f t="shared" si="24"/>
        <v>156.33333333333334</v>
      </c>
      <c r="O100" s="15">
        <f t="shared" si="25"/>
        <v>10.422222222222222</v>
      </c>
      <c r="P100" s="15">
        <f t="shared" si="21"/>
        <v>0.27045666666666668</v>
      </c>
      <c r="Q100" s="65">
        <f>F100-(I100+I101)</f>
        <v>98.828114285714321</v>
      </c>
      <c r="R100" s="65">
        <f>F100-(J100+J101)</f>
        <v>171.17967999999999</v>
      </c>
      <c r="S100" s="65">
        <f>Q100/0.85</f>
        <v>116.2683697478992</v>
      </c>
    </row>
    <row r="101" spans="1:19" s="16" customFormat="1" ht="14">
      <c r="A101" s="12">
        <f t="shared" si="26"/>
        <v>91</v>
      </c>
      <c r="B101" s="64"/>
      <c r="C101" s="13" t="s">
        <v>33</v>
      </c>
      <c r="D101" s="13">
        <v>6</v>
      </c>
      <c r="E101" s="14">
        <v>400</v>
      </c>
      <c r="F101" s="17">
        <f t="shared" si="19"/>
        <v>340</v>
      </c>
      <c r="G101" s="32">
        <f t="shared" si="27"/>
        <v>38.53564547206166</v>
      </c>
      <c r="H101" s="32">
        <f t="shared" si="22"/>
        <v>578.03468208092488</v>
      </c>
      <c r="I101" s="15">
        <f t="shared" si="20"/>
        <v>102.07988571428571</v>
      </c>
      <c r="J101" s="15">
        <f t="shared" si="23"/>
        <v>71.455920000000006</v>
      </c>
      <c r="K101" s="44">
        <v>112.2</v>
      </c>
      <c r="L101" s="44">
        <v>116</v>
      </c>
      <c r="M101" s="44">
        <v>116</v>
      </c>
      <c r="N101" s="15">
        <f t="shared" si="24"/>
        <v>114.73333333333333</v>
      </c>
      <c r="O101" s="15">
        <f t="shared" si="25"/>
        <v>7.6488888888888891</v>
      </c>
      <c r="P101" s="15">
        <f t="shared" si="21"/>
        <v>0.19848866666666665</v>
      </c>
      <c r="Q101" s="66"/>
      <c r="R101" s="66"/>
      <c r="S101" s="66"/>
    </row>
    <row r="102" spans="1:19" s="16" customFormat="1" ht="14">
      <c r="A102" s="12">
        <f t="shared" si="26"/>
        <v>92</v>
      </c>
      <c r="B102" s="63" t="str">
        <f>'[1]Ф46,Ф29'!$A$29</f>
        <v>ТП-68</v>
      </c>
      <c r="C102" s="13" t="s">
        <v>32</v>
      </c>
      <c r="D102" s="13">
        <v>6</v>
      </c>
      <c r="E102" s="14">
        <v>400</v>
      </c>
      <c r="F102" s="17">
        <f t="shared" si="19"/>
        <v>340</v>
      </c>
      <c r="G102" s="32">
        <f t="shared" si="27"/>
        <v>38.53564547206166</v>
      </c>
      <c r="H102" s="32">
        <f t="shared" si="22"/>
        <v>578.03468208092488</v>
      </c>
      <c r="I102" s="15">
        <f t="shared" si="20"/>
        <v>86.984399999999994</v>
      </c>
      <c r="J102" s="15">
        <f t="shared" si="23"/>
        <v>60.88908</v>
      </c>
      <c r="K102" s="44">
        <v>91</v>
      </c>
      <c r="L102" s="44">
        <v>110.5</v>
      </c>
      <c r="M102" s="44">
        <v>91.8</v>
      </c>
      <c r="N102" s="15">
        <f t="shared" si="24"/>
        <v>97.766666666666666</v>
      </c>
      <c r="O102" s="15">
        <f t="shared" si="25"/>
        <v>6.5177777777777779</v>
      </c>
      <c r="P102" s="15">
        <f t="shared" si="21"/>
        <v>0.16913633333333333</v>
      </c>
      <c r="Q102" s="65">
        <f>F102-(I102+I103)</f>
        <v>212.65222857142857</v>
      </c>
      <c r="R102" s="65">
        <f>F102-(J102+J103)</f>
        <v>250.85656</v>
      </c>
      <c r="S102" s="65">
        <f>Q102/0.85</f>
        <v>250.1790924369748</v>
      </c>
    </row>
    <row r="103" spans="1:19" s="16" customFormat="1" ht="14">
      <c r="A103" s="12">
        <f t="shared" si="26"/>
        <v>93</v>
      </c>
      <c r="B103" s="64"/>
      <c r="C103" s="13" t="s">
        <v>33</v>
      </c>
      <c r="D103" s="13">
        <v>6</v>
      </c>
      <c r="E103" s="14">
        <v>400</v>
      </c>
      <c r="F103" s="17">
        <f t="shared" si="19"/>
        <v>340</v>
      </c>
      <c r="G103" s="32">
        <f t="shared" si="27"/>
        <v>38.53564547206166</v>
      </c>
      <c r="H103" s="32">
        <f t="shared" si="22"/>
        <v>578.03468208092488</v>
      </c>
      <c r="I103" s="15">
        <f t="shared" si="20"/>
        <v>40.363371428571426</v>
      </c>
      <c r="J103" s="15">
        <f t="shared" si="23"/>
        <v>28.254360000000002</v>
      </c>
      <c r="K103" s="44">
        <v>46</v>
      </c>
      <c r="L103" s="44">
        <v>42.5</v>
      </c>
      <c r="M103" s="44">
        <v>47.6</v>
      </c>
      <c r="N103" s="15">
        <f t="shared" si="24"/>
        <v>45.366666666666667</v>
      </c>
      <c r="O103" s="15">
        <f t="shared" si="25"/>
        <v>3.0244444444444443</v>
      </c>
      <c r="P103" s="15">
        <f t="shared" si="21"/>
        <v>7.8484333333333323E-2</v>
      </c>
      <c r="Q103" s="66"/>
      <c r="R103" s="66"/>
      <c r="S103" s="66"/>
    </row>
    <row r="104" spans="1:19" s="16" customFormat="1" ht="14">
      <c r="A104" s="12">
        <f t="shared" si="26"/>
        <v>94</v>
      </c>
      <c r="B104" s="63" t="str">
        <f>'[1]Ф46,Ф29'!$A$41</f>
        <v>ТП-69</v>
      </c>
      <c r="C104" s="13" t="s">
        <v>32</v>
      </c>
      <c r="D104" s="13">
        <v>6</v>
      </c>
      <c r="E104" s="14">
        <v>630</v>
      </c>
      <c r="F104" s="17">
        <f t="shared" si="19"/>
        <v>535.5</v>
      </c>
      <c r="G104" s="32">
        <v>60.621000000000002</v>
      </c>
      <c r="H104" s="32">
        <f t="shared" si="22"/>
        <v>909.31500000000005</v>
      </c>
      <c r="I104" s="15">
        <f t="shared" si="20"/>
        <v>64.355999999999995</v>
      </c>
      <c r="J104" s="15">
        <f t="shared" si="23"/>
        <v>45.049199999999999</v>
      </c>
      <c r="K104" s="44">
        <v>65.5</v>
      </c>
      <c r="L104" s="44">
        <v>80.5</v>
      </c>
      <c r="M104" s="44">
        <v>71</v>
      </c>
      <c r="N104" s="15">
        <f t="shared" si="24"/>
        <v>72.333333333333329</v>
      </c>
      <c r="O104" s="15">
        <f t="shared" si="25"/>
        <v>4.822222222222222</v>
      </c>
      <c r="P104" s="15">
        <f t="shared" si="21"/>
        <v>7.9547058316791569E-2</v>
      </c>
      <c r="Q104" s="65">
        <f>F105-(I104+I105)</f>
        <v>137.44171428571428</v>
      </c>
      <c r="R104" s="65">
        <f>F105-(J104+J105)</f>
        <v>198.20920000000001</v>
      </c>
      <c r="S104" s="65">
        <f>Q104/0.85</f>
        <v>161.69613445378153</v>
      </c>
    </row>
    <row r="105" spans="1:19" s="16" customFormat="1" ht="14">
      <c r="A105" s="12">
        <f t="shared" si="26"/>
        <v>95</v>
      </c>
      <c r="B105" s="64"/>
      <c r="C105" s="13" t="s">
        <v>33</v>
      </c>
      <c r="D105" s="13">
        <v>6</v>
      </c>
      <c r="E105" s="14">
        <v>400</v>
      </c>
      <c r="F105" s="17">
        <f t="shared" si="19"/>
        <v>340</v>
      </c>
      <c r="G105" s="32">
        <f t="shared" si="27"/>
        <v>38.53564547206166</v>
      </c>
      <c r="H105" s="32">
        <f t="shared" si="22"/>
        <v>578.03468208092488</v>
      </c>
      <c r="I105" s="15">
        <f t="shared" si="20"/>
        <v>138.20228571428572</v>
      </c>
      <c r="J105" s="15">
        <f t="shared" si="23"/>
        <v>96.741600000000005</v>
      </c>
      <c r="K105" s="44">
        <v>161</v>
      </c>
      <c r="L105" s="44">
        <v>166</v>
      </c>
      <c r="M105" s="44">
        <v>139</v>
      </c>
      <c r="N105" s="15">
        <f t="shared" si="24"/>
        <v>155.33333333333334</v>
      </c>
      <c r="O105" s="15">
        <f t="shared" si="25"/>
        <v>10.355555555555556</v>
      </c>
      <c r="P105" s="15">
        <f t="shared" si="21"/>
        <v>0.26872666666666667</v>
      </c>
      <c r="Q105" s="66"/>
      <c r="R105" s="66"/>
      <c r="S105" s="66"/>
    </row>
    <row r="106" spans="1:19" s="16" customFormat="1" ht="14">
      <c r="A106" s="12">
        <f t="shared" si="26"/>
        <v>96</v>
      </c>
      <c r="B106" s="63" t="str">
        <f>'[1]Ф46,Ф29'!$A$55</f>
        <v>ТП-42</v>
      </c>
      <c r="C106" s="13" t="s">
        <v>32</v>
      </c>
      <c r="D106" s="13">
        <v>6</v>
      </c>
      <c r="E106" s="14">
        <v>400</v>
      </c>
      <c r="F106" s="17">
        <f t="shared" si="19"/>
        <v>340</v>
      </c>
      <c r="G106" s="32">
        <f t="shared" si="27"/>
        <v>38.53564547206166</v>
      </c>
      <c r="H106" s="32">
        <f t="shared" si="22"/>
        <v>578.03468208092488</v>
      </c>
      <c r="I106" s="15">
        <f t="shared" si="20"/>
        <v>47.332799999999992</v>
      </c>
      <c r="J106" s="15">
        <f t="shared" si="23"/>
        <v>33.132959999999997</v>
      </c>
      <c r="K106" s="44">
        <v>56</v>
      </c>
      <c r="L106" s="44">
        <v>55.1</v>
      </c>
      <c r="M106" s="44">
        <v>48.5</v>
      </c>
      <c r="N106" s="15">
        <f t="shared" si="24"/>
        <v>53.199999999999996</v>
      </c>
      <c r="O106" s="15">
        <f t="shared" si="25"/>
        <v>3.5466666666666664</v>
      </c>
      <c r="P106" s="15">
        <f t="shared" si="21"/>
        <v>9.2035999999999993E-2</v>
      </c>
      <c r="Q106" s="65">
        <f>F106-(I106+I107)</f>
        <v>214.22405714285713</v>
      </c>
      <c r="R106" s="65">
        <f>F106-(J106+J107)</f>
        <v>251.95684</v>
      </c>
      <c r="S106" s="65">
        <f>Q106/0.85</f>
        <v>252.02830252100841</v>
      </c>
    </row>
    <row r="107" spans="1:19" s="16" customFormat="1" ht="14">
      <c r="A107" s="12">
        <f t="shared" si="26"/>
        <v>97</v>
      </c>
      <c r="B107" s="64"/>
      <c r="C107" s="13" t="s">
        <v>33</v>
      </c>
      <c r="D107" s="13">
        <v>6</v>
      </c>
      <c r="E107" s="14">
        <v>400</v>
      </c>
      <c r="F107" s="17">
        <f t="shared" si="19"/>
        <v>340</v>
      </c>
      <c r="G107" s="32">
        <f t="shared" si="27"/>
        <v>38.53564547206166</v>
      </c>
      <c r="H107" s="32">
        <f t="shared" si="22"/>
        <v>578.03468208092488</v>
      </c>
      <c r="I107" s="15">
        <f t="shared" si="20"/>
        <v>78.44314285714286</v>
      </c>
      <c r="J107" s="15">
        <f t="shared" si="23"/>
        <v>54.910200000000003</v>
      </c>
      <c r="K107" s="44">
        <v>96.7</v>
      </c>
      <c r="L107" s="44">
        <v>82</v>
      </c>
      <c r="M107" s="44">
        <v>85.8</v>
      </c>
      <c r="N107" s="15">
        <f t="shared" si="24"/>
        <v>88.166666666666671</v>
      </c>
      <c r="O107" s="15">
        <f t="shared" si="25"/>
        <v>5.8777777777777782</v>
      </c>
      <c r="P107" s="15">
        <f t="shared" si="21"/>
        <v>0.15252833333333332</v>
      </c>
      <c r="Q107" s="66"/>
      <c r="R107" s="66"/>
      <c r="S107" s="66"/>
    </row>
    <row r="108" spans="1:19" s="16" customFormat="1" ht="14">
      <c r="A108" s="12">
        <f t="shared" si="26"/>
        <v>98</v>
      </c>
      <c r="B108" s="63" t="str">
        <f>'[1]Ф46,Ф29'!$A$71</f>
        <v>ТП-44</v>
      </c>
      <c r="C108" s="13" t="s">
        <v>32</v>
      </c>
      <c r="D108" s="13">
        <v>6</v>
      </c>
      <c r="E108" s="14">
        <v>400</v>
      </c>
      <c r="F108" s="17">
        <f t="shared" si="19"/>
        <v>340</v>
      </c>
      <c r="G108" s="32">
        <f t="shared" si="27"/>
        <v>38.53564547206166</v>
      </c>
      <c r="H108" s="32">
        <f t="shared" si="22"/>
        <v>578.03468208092488</v>
      </c>
      <c r="I108" s="15">
        <f t="shared" si="20"/>
        <v>244.55279999999993</v>
      </c>
      <c r="J108" s="15">
        <f t="shared" si="23"/>
        <v>171.18695999999997</v>
      </c>
      <c r="K108" s="44">
        <v>299</v>
      </c>
      <c r="L108" s="44">
        <v>280.3</v>
      </c>
      <c r="M108" s="44">
        <v>245.3</v>
      </c>
      <c r="N108" s="15">
        <f t="shared" si="24"/>
        <v>274.86666666666662</v>
      </c>
      <c r="O108" s="15">
        <f t="shared" si="25"/>
        <v>18.324444444444442</v>
      </c>
      <c r="P108" s="15">
        <f t="shared" si="21"/>
        <v>0.47551933333333324</v>
      </c>
      <c r="Q108" s="65">
        <f>F108-(I108+I109)</f>
        <v>95.447200000000066</v>
      </c>
      <c r="R108" s="65">
        <f>F108-(J108+J109)</f>
        <v>168.81304000000003</v>
      </c>
      <c r="S108" s="65">
        <f>Q108/0.85</f>
        <v>112.29082352941185</v>
      </c>
    </row>
    <row r="109" spans="1:19" s="16" customFormat="1" ht="14">
      <c r="A109" s="12">
        <f t="shared" si="26"/>
        <v>99</v>
      </c>
      <c r="B109" s="64"/>
      <c r="C109" s="13" t="s">
        <v>33</v>
      </c>
      <c r="D109" s="13">
        <v>6</v>
      </c>
      <c r="E109" s="14">
        <v>400</v>
      </c>
      <c r="F109" s="17">
        <f t="shared" si="19"/>
        <v>340</v>
      </c>
      <c r="G109" s="32">
        <f t="shared" si="27"/>
        <v>38.53564547206166</v>
      </c>
      <c r="H109" s="32">
        <f t="shared" si="22"/>
        <v>578.03468208092488</v>
      </c>
      <c r="I109" s="15">
        <f t="shared" si="20"/>
        <v>0</v>
      </c>
      <c r="J109" s="15">
        <f t="shared" si="23"/>
        <v>0</v>
      </c>
      <c r="K109" s="44">
        <v>0</v>
      </c>
      <c r="L109" s="44">
        <v>0</v>
      </c>
      <c r="M109" s="44">
        <v>0</v>
      </c>
      <c r="N109" s="15">
        <f t="shared" si="24"/>
        <v>0</v>
      </c>
      <c r="O109" s="15">
        <f t="shared" si="25"/>
        <v>0</v>
      </c>
      <c r="P109" s="15">
        <f t="shared" si="21"/>
        <v>0</v>
      </c>
      <c r="Q109" s="66"/>
      <c r="R109" s="66"/>
      <c r="S109" s="66"/>
    </row>
    <row r="110" spans="1:19" s="16" customFormat="1" ht="14">
      <c r="A110" s="12">
        <f t="shared" si="26"/>
        <v>100</v>
      </c>
      <c r="B110" s="63" t="str">
        <f>'[1]Ф46,Ф29'!$A$84</f>
        <v>ТП-47</v>
      </c>
      <c r="C110" s="13" t="s">
        <v>32</v>
      </c>
      <c r="D110" s="13">
        <v>6</v>
      </c>
      <c r="E110" s="14">
        <v>630</v>
      </c>
      <c r="F110" s="17">
        <f t="shared" ref="F110:F130" si="28">E110*0.85</f>
        <v>535.5</v>
      </c>
      <c r="G110" s="32">
        <f t="shared" si="27"/>
        <v>60.693641618497118</v>
      </c>
      <c r="H110" s="32">
        <f t="shared" si="22"/>
        <v>910.40462427745672</v>
      </c>
      <c r="I110" s="15">
        <f t="shared" ref="I110:I130" si="29">1.73*D110*0.9*O110/0.7</f>
        <v>86.005714285714276</v>
      </c>
      <c r="J110" s="15">
        <f t="shared" si="23"/>
        <v>60.204000000000008</v>
      </c>
      <c r="K110" s="44">
        <v>131</v>
      </c>
      <c r="L110" s="44">
        <v>79</v>
      </c>
      <c r="M110" s="44">
        <v>80</v>
      </c>
      <c r="N110" s="15">
        <f t="shared" si="24"/>
        <v>96.666666666666671</v>
      </c>
      <c r="O110" s="15">
        <f t="shared" si="25"/>
        <v>6.4444444444444446</v>
      </c>
      <c r="P110" s="15">
        <f t="shared" ref="P110:P130" si="30">O110/G110</f>
        <v>0.10617989417989417</v>
      </c>
      <c r="Q110" s="65">
        <f>F111-(I110+I111)</f>
        <v>131.42514285714287</v>
      </c>
      <c r="R110" s="65">
        <f>F111-(J110+J111)</f>
        <v>173.5976</v>
      </c>
      <c r="S110" s="65">
        <f>Q110/0.85</f>
        <v>154.61781512605043</v>
      </c>
    </row>
    <row r="111" spans="1:19" s="16" customFormat="1" ht="14">
      <c r="A111" s="12">
        <f t="shared" si="26"/>
        <v>101</v>
      </c>
      <c r="B111" s="64"/>
      <c r="C111" s="13" t="s">
        <v>33</v>
      </c>
      <c r="D111" s="13">
        <v>6</v>
      </c>
      <c r="E111" s="14">
        <v>320</v>
      </c>
      <c r="F111" s="17">
        <f t="shared" si="28"/>
        <v>272</v>
      </c>
      <c r="G111" s="32">
        <f t="shared" si="27"/>
        <v>30.828516377649329</v>
      </c>
      <c r="H111" s="32">
        <f t="shared" ref="H111:H130" si="31">G111*15</f>
        <v>462.42774566473992</v>
      </c>
      <c r="I111" s="15">
        <f t="shared" si="29"/>
        <v>54.569142857142857</v>
      </c>
      <c r="J111" s="15">
        <f t="shared" ref="J111:J130" si="32">1.73*0.4*0.9*N111</f>
        <v>38.198399999999999</v>
      </c>
      <c r="K111" s="44">
        <v>70</v>
      </c>
      <c r="L111" s="44">
        <v>52</v>
      </c>
      <c r="M111" s="44">
        <v>62</v>
      </c>
      <c r="N111" s="15">
        <f t="shared" ref="N111:N130" si="33">(M111+K111+L111)/3</f>
        <v>61.333333333333336</v>
      </c>
      <c r="O111" s="15">
        <f t="shared" ref="O111:O130" si="34">(K111+L111+M111)/3/15</f>
        <v>4.0888888888888895</v>
      </c>
      <c r="P111" s="15">
        <f t="shared" si="30"/>
        <v>0.13263333333333333</v>
      </c>
      <c r="Q111" s="66"/>
      <c r="R111" s="66"/>
      <c r="S111" s="66"/>
    </row>
    <row r="112" spans="1:19" s="16" customFormat="1" ht="14">
      <c r="A112" s="12">
        <f t="shared" ref="A112:A131" si="35">A111+1</f>
        <v>102</v>
      </c>
      <c r="B112" s="63" t="str">
        <f>'[1]Ф46,Ф29'!$K$4</f>
        <v>ТП-54</v>
      </c>
      <c r="C112" s="13" t="s">
        <v>32</v>
      </c>
      <c r="D112" s="13">
        <v>6</v>
      </c>
      <c r="E112" s="14">
        <v>320</v>
      </c>
      <c r="F112" s="17">
        <f t="shared" si="28"/>
        <v>272</v>
      </c>
      <c r="G112" s="32">
        <f t="shared" si="27"/>
        <v>30.828516377649329</v>
      </c>
      <c r="H112" s="32">
        <f t="shared" si="31"/>
        <v>462.42774566473992</v>
      </c>
      <c r="I112" s="15">
        <f t="shared" si="29"/>
        <v>92.530285714285711</v>
      </c>
      <c r="J112" s="15">
        <f t="shared" si="32"/>
        <v>64.771200000000007</v>
      </c>
      <c r="K112" s="44">
        <v>80</v>
      </c>
      <c r="L112" s="44">
        <v>133</v>
      </c>
      <c r="M112" s="44">
        <v>99</v>
      </c>
      <c r="N112" s="15">
        <f t="shared" si="33"/>
        <v>104</v>
      </c>
      <c r="O112" s="15">
        <f t="shared" si="34"/>
        <v>6.9333333333333336</v>
      </c>
      <c r="P112" s="15">
        <f t="shared" si="30"/>
        <v>0.22489999999999999</v>
      </c>
      <c r="Q112" s="65">
        <f>F112-(I112+I113)</f>
        <v>86.642857142857167</v>
      </c>
      <c r="R112" s="65">
        <f>F112-(J112+J113)</f>
        <v>142.25</v>
      </c>
      <c r="S112" s="65">
        <f>Q112/0.85</f>
        <v>101.93277310924373</v>
      </c>
    </row>
    <row r="113" spans="1:19" s="16" customFormat="1" ht="14">
      <c r="A113" s="12">
        <f t="shared" si="35"/>
        <v>103</v>
      </c>
      <c r="B113" s="64"/>
      <c r="C113" s="13" t="s">
        <v>33</v>
      </c>
      <c r="D113" s="13">
        <v>6</v>
      </c>
      <c r="E113" s="14">
        <v>400</v>
      </c>
      <c r="F113" s="17">
        <f t="shared" si="28"/>
        <v>340</v>
      </c>
      <c r="G113" s="32">
        <f t="shared" si="27"/>
        <v>38.53564547206166</v>
      </c>
      <c r="H113" s="32">
        <f t="shared" si="31"/>
        <v>578.03468208092488</v>
      </c>
      <c r="I113" s="15">
        <f t="shared" si="29"/>
        <v>92.826857142857122</v>
      </c>
      <c r="J113" s="15">
        <f t="shared" si="32"/>
        <v>64.978799999999993</v>
      </c>
      <c r="K113" s="44">
        <v>98</v>
      </c>
      <c r="L113" s="44">
        <v>118</v>
      </c>
      <c r="M113" s="44">
        <v>97</v>
      </c>
      <c r="N113" s="15">
        <f t="shared" si="33"/>
        <v>104.33333333333333</v>
      </c>
      <c r="O113" s="15">
        <f t="shared" si="34"/>
        <v>6.9555555555555548</v>
      </c>
      <c r="P113" s="15">
        <f t="shared" si="30"/>
        <v>0.18049666666666664</v>
      </c>
      <c r="Q113" s="66"/>
      <c r="R113" s="66"/>
      <c r="S113" s="66"/>
    </row>
    <row r="114" spans="1:19" s="16" customFormat="1" ht="14">
      <c r="A114" s="12">
        <f t="shared" si="35"/>
        <v>104</v>
      </c>
      <c r="B114" s="63" t="str">
        <f>'[1]Ф46,Ф29'!$K$18</f>
        <v>ТП-82</v>
      </c>
      <c r="C114" s="13" t="s">
        <v>32</v>
      </c>
      <c r="D114" s="13">
        <v>6</v>
      </c>
      <c r="E114" s="14">
        <v>400</v>
      </c>
      <c r="F114" s="17">
        <f t="shared" si="28"/>
        <v>340</v>
      </c>
      <c r="G114" s="32">
        <f t="shared" si="27"/>
        <v>38.53564547206166</v>
      </c>
      <c r="H114" s="32">
        <f t="shared" si="31"/>
        <v>578.03468208092488</v>
      </c>
      <c r="I114" s="15">
        <f t="shared" si="29"/>
        <v>42.113142857142861</v>
      </c>
      <c r="J114" s="15">
        <f t="shared" si="32"/>
        <v>29.479200000000002</v>
      </c>
      <c r="K114" s="44">
        <v>40</v>
      </c>
      <c r="L114" s="44">
        <v>47</v>
      </c>
      <c r="M114" s="44">
        <v>55</v>
      </c>
      <c r="N114" s="15">
        <f t="shared" si="33"/>
        <v>47.333333333333336</v>
      </c>
      <c r="O114" s="15">
        <f t="shared" si="34"/>
        <v>3.1555555555555559</v>
      </c>
      <c r="P114" s="15">
        <f t="shared" si="30"/>
        <v>8.1886666666666663E-2</v>
      </c>
      <c r="Q114" s="65">
        <f>F114-(I114+I115)</f>
        <v>297.88685714285714</v>
      </c>
      <c r="R114" s="65">
        <f>F114-(J114+J115)</f>
        <v>310.52080000000001</v>
      </c>
      <c r="S114" s="65">
        <f>Q114/0.85</f>
        <v>350.45512605042018</v>
      </c>
    </row>
    <row r="115" spans="1:19" s="16" customFormat="1" ht="14">
      <c r="A115" s="12">
        <f t="shared" si="35"/>
        <v>105</v>
      </c>
      <c r="B115" s="64"/>
      <c r="C115" s="13" t="s">
        <v>33</v>
      </c>
      <c r="D115" s="13">
        <v>6</v>
      </c>
      <c r="E115" s="14">
        <v>400</v>
      </c>
      <c r="F115" s="17">
        <f t="shared" si="28"/>
        <v>340</v>
      </c>
      <c r="G115" s="32">
        <f t="shared" si="27"/>
        <v>38.53564547206166</v>
      </c>
      <c r="H115" s="32">
        <f t="shared" si="31"/>
        <v>578.03468208092488</v>
      </c>
      <c r="I115" s="15">
        <f t="shared" si="29"/>
        <v>0</v>
      </c>
      <c r="J115" s="15">
        <f t="shared" si="32"/>
        <v>0</v>
      </c>
      <c r="K115" s="44">
        <v>0</v>
      </c>
      <c r="L115" s="44">
        <v>0</v>
      </c>
      <c r="M115" s="44">
        <v>0</v>
      </c>
      <c r="N115" s="15">
        <f t="shared" si="33"/>
        <v>0</v>
      </c>
      <c r="O115" s="15">
        <f t="shared" si="34"/>
        <v>0</v>
      </c>
      <c r="P115" s="15">
        <f t="shared" si="30"/>
        <v>0</v>
      </c>
      <c r="Q115" s="66"/>
      <c r="R115" s="66"/>
      <c r="S115" s="66"/>
    </row>
    <row r="116" spans="1:19" s="16" customFormat="1" ht="14">
      <c r="A116" s="12">
        <f t="shared" si="35"/>
        <v>106</v>
      </c>
      <c r="B116" s="63" t="str">
        <f>'[1]Ф46,Ф29'!$K$45</f>
        <v>ТП-51</v>
      </c>
      <c r="C116" s="13" t="s">
        <v>32</v>
      </c>
      <c r="D116" s="13">
        <v>6</v>
      </c>
      <c r="E116" s="14">
        <v>400</v>
      </c>
      <c r="F116" s="17">
        <f t="shared" si="28"/>
        <v>340</v>
      </c>
      <c r="G116" s="32">
        <f t="shared" si="27"/>
        <v>38.53564547206166</v>
      </c>
      <c r="H116" s="32">
        <f t="shared" si="31"/>
        <v>578.03468208092488</v>
      </c>
      <c r="I116" s="15">
        <f t="shared" si="29"/>
        <v>67.91485714285713</v>
      </c>
      <c r="J116" s="15">
        <f t="shared" si="32"/>
        <v>47.540399999999998</v>
      </c>
      <c r="K116" s="44">
        <v>74</v>
      </c>
      <c r="L116" s="44">
        <v>84</v>
      </c>
      <c r="M116" s="44">
        <v>71</v>
      </c>
      <c r="N116" s="15">
        <f t="shared" si="33"/>
        <v>76.333333333333329</v>
      </c>
      <c r="O116" s="15">
        <f t="shared" si="34"/>
        <v>5.0888888888888886</v>
      </c>
      <c r="P116" s="15">
        <f t="shared" si="30"/>
        <v>0.13205666666666666</v>
      </c>
      <c r="Q116" s="65">
        <f>F116-(I116+I117)</f>
        <v>272.08514285714284</v>
      </c>
      <c r="R116" s="65">
        <f>F116-(J116+J117)</f>
        <v>292.45960000000002</v>
      </c>
      <c r="S116" s="65">
        <f>Q116/0.85</f>
        <v>320.10016806722689</v>
      </c>
    </row>
    <row r="117" spans="1:19" s="16" customFormat="1" ht="14">
      <c r="A117" s="12">
        <f t="shared" si="35"/>
        <v>107</v>
      </c>
      <c r="B117" s="64"/>
      <c r="C117" s="13" t="s">
        <v>33</v>
      </c>
      <c r="D117" s="13">
        <v>6</v>
      </c>
      <c r="E117" s="14">
        <v>400</v>
      </c>
      <c r="F117" s="17">
        <f t="shared" si="28"/>
        <v>340</v>
      </c>
      <c r="G117" s="32">
        <f t="shared" si="27"/>
        <v>38.53564547206166</v>
      </c>
      <c r="H117" s="32">
        <f t="shared" si="31"/>
        <v>578.03468208092488</v>
      </c>
      <c r="I117" s="15">
        <f t="shared" si="29"/>
        <v>0</v>
      </c>
      <c r="J117" s="15">
        <f t="shared" si="32"/>
        <v>0</v>
      </c>
      <c r="K117" s="44">
        <v>0</v>
      </c>
      <c r="L117" s="44">
        <v>0</v>
      </c>
      <c r="M117" s="44">
        <v>0</v>
      </c>
      <c r="N117" s="15">
        <f t="shared" si="33"/>
        <v>0</v>
      </c>
      <c r="O117" s="15">
        <f t="shared" si="34"/>
        <v>0</v>
      </c>
      <c r="P117" s="15">
        <f t="shared" si="30"/>
        <v>0</v>
      </c>
      <c r="Q117" s="66"/>
      <c r="R117" s="66"/>
      <c r="S117" s="66"/>
    </row>
    <row r="118" spans="1:19" s="16" customFormat="1" ht="14">
      <c r="A118" s="12">
        <f t="shared" si="35"/>
        <v>108</v>
      </c>
      <c r="B118" s="22" t="str">
        <f>'[1]Ф46,Ф29'!$K$58</f>
        <v>КТП-55</v>
      </c>
      <c r="C118" s="13" t="s">
        <v>29</v>
      </c>
      <c r="D118" s="13">
        <v>6</v>
      </c>
      <c r="E118" s="14">
        <v>630</v>
      </c>
      <c r="F118" s="17">
        <f t="shared" si="28"/>
        <v>535.5</v>
      </c>
      <c r="G118" s="32">
        <v>60.621000000000002</v>
      </c>
      <c r="H118" s="32">
        <f t="shared" si="31"/>
        <v>909.31500000000005</v>
      </c>
      <c r="I118" s="15">
        <f t="shared" si="29"/>
        <v>81.85371428571429</v>
      </c>
      <c r="J118" s="15">
        <f t="shared" si="32"/>
        <v>57.297600000000003</v>
      </c>
      <c r="K118" s="44">
        <v>80</v>
      </c>
      <c r="L118" s="44">
        <v>96</v>
      </c>
      <c r="M118" s="44">
        <v>100</v>
      </c>
      <c r="N118" s="15">
        <f t="shared" si="33"/>
        <v>92</v>
      </c>
      <c r="O118" s="15">
        <f t="shared" si="34"/>
        <v>6.1333333333333337</v>
      </c>
      <c r="P118" s="15">
        <f t="shared" si="30"/>
        <v>0.10117506034762432</v>
      </c>
      <c r="Q118" s="3">
        <f>F118-I118</f>
        <v>453.64628571428568</v>
      </c>
      <c r="R118" s="3">
        <f>F118-J118</f>
        <v>478.20240000000001</v>
      </c>
      <c r="S118" s="3">
        <f t="shared" ref="S118:S124" si="36">Q118/0.85</f>
        <v>533.70151260504201</v>
      </c>
    </row>
    <row r="119" spans="1:19" s="16" customFormat="1" ht="14">
      <c r="A119" s="12">
        <f t="shared" si="35"/>
        <v>109</v>
      </c>
      <c r="B119" s="63" t="str">
        <f>'[1]Ф46,Ф29'!$K$65</f>
        <v>ТП-64</v>
      </c>
      <c r="C119" s="13" t="s">
        <v>32</v>
      </c>
      <c r="D119" s="13">
        <v>6</v>
      </c>
      <c r="E119" s="14">
        <v>400</v>
      </c>
      <c r="F119" s="17">
        <f>E119*0.85</f>
        <v>340</v>
      </c>
      <c r="G119" s="32">
        <f>E119/(1.73*D119)</f>
        <v>38.53564547206166</v>
      </c>
      <c r="H119" s="32">
        <f t="shared" si="31"/>
        <v>578.03468208092488</v>
      </c>
      <c r="I119" s="15">
        <f t="shared" si="29"/>
        <v>5.2196571428571428</v>
      </c>
      <c r="J119" s="15">
        <f t="shared" si="32"/>
        <v>3.6537600000000006</v>
      </c>
      <c r="K119" s="44">
        <v>10</v>
      </c>
      <c r="L119" s="44">
        <v>6.6</v>
      </c>
      <c r="M119" s="44">
        <v>1</v>
      </c>
      <c r="N119" s="15">
        <f t="shared" si="33"/>
        <v>5.8666666666666671</v>
      </c>
      <c r="O119" s="15">
        <f t="shared" si="34"/>
        <v>0.39111111111111113</v>
      </c>
      <c r="P119" s="15">
        <f t="shared" si="30"/>
        <v>1.0149333333333333E-2</v>
      </c>
      <c r="Q119" s="65">
        <f>F119-(I119+I120)</f>
        <v>334.78034285714284</v>
      </c>
      <c r="R119" s="65">
        <f>F119-(J119+J120)</f>
        <v>336.34624000000002</v>
      </c>
      <c r="S119" s="65">
        <f t="shared" si="36"/>
        <v>393.8592268907563</v>
      </c>
    </row>
    <row r="120" spans="1:19" s="16" customFormat="1" ht="14">
      <c r="A120" s="12">
        <f t="shared" si="35"/>
        <v>110</v>
      </c>
      <c r="B120" s="64"/>
      <c r="C120" s="13" t="s">
        <v>33</v>
      </c>
      <c r="D120" s="13">
        <v>6</v>
      </c>
      <c r="E120" s="14">
        <v>400</v>
      </c>
      <c r="F120" s="17">
        <f t="shared" si="28"/>
        <v>340</v>
      </c>
      <c r="G120" s="32">
        <f t="shared" si="27"/>
        <v>38.53564547206166</v>
      </c>
      <c r="H120" s="32">
        <f t="shared" si="31"/>
        <v>578.03468208092488</v>
      </c>
      <c r="I120" s="15">
        <f t="shared" si="29"/>
        <v>0</v>
      </c>
      <c r="J120" s="15">
        <f t="shared" si="32"/>
        <v>0</v>
      </c>
      <c r="K120" s="44">
        <v>0</v>
      </c>
      <c r="L120" s="44">
        <v>0</v>
      </c>
      <c r="M120" s="44">
        <v>0</v>
      </c>
      <c r="N120" s="15">
        <f t="shared" si="33"/>
        <v>0</v>
      </c>
      <c r="O120" s="15">
        <f t="shared" si="34"/>
        <v>0</v>
      </c>
      <c r="P120" s="15">
        <f t="shared" si="30"/>
        <v>0</v>
      </c>
      <c r="Q120" s="66"/>
      <c r="R120" s="66"/>
      <c r="S120" s="66"/>
    </row>
    <row r="121" spans="1:19" s="16" customFormat="1" ht="14">
      <c r="A121" s="12">
        <f t="shared" si="35"/>
        <v>111</v>
      </c>
      <c r="B121" s="13" t="str">
        <f>'[1]Ф46,Ф29'!$K$72</f>
        <v>КТП-18</v>
      </c>
      <c r="C121" s="13" t="s">
        <v>29</v>
      </c>
      <c r="D121" s="13">
        <v>6</v>
      </c>
      <c r="E121" s="14">
        <v>400</v>
      </c>
      <c r="F121" s="17">
        <f t="shared" si="28"/>
        <v>340</v>
      </c>
      <c r="G121" s="32">
        <f t="shared" si="27"/>
        <v>38.53564547206166</v>
      </c>
      <c r="H121" s="32">
        <f t="shared" si="31"/>
        <v>578.03468208092488</v>
      </c>
      <c r="I121" s="15">
        <f t="shared" si="29"/>
        <v>121.29771428571429</v>
      </c>
      <c r="J121" s="15">
        <f t="shared" si="32"/>
        <v>84.908400000000015</v>
      </c>
      <c r="K121" s="44">
        <v>121</v>
      </c>
      <c r="L121" s="44">
        <v>121</v>
      </c>
      <c r="M121" s="44">
        <v>167</v>
      </c>
      <c r="N121" s="15">
        <f t="shared" si="33"/>
        <v>136.33333333333334</v>
      </c>
      <c r="O121" s="15">
        <f t="shared" si="34"/>
        <v>9.0888888888888903</v>
      </c>
      <c r="P121" s="15">
        <f t="shared" si="30"/>
        <v>0.23585666666666669</v>
      </c>
      <c r="Q121" s="3">
        <f>F121-I121</f>
        <v>218.70228571428572</v>
      </c>
      <c r="R121" s="3">
        <f>F121-J121</f>
        <v>255.09159999999997</v>
      </c>
      <c r="S121" s="3">
        <f t="shared" si="36"/>
        <v>257.2968067226891</v>
      </c>
    </row>
    <row r="122" spans="1:19" s="16" customFormat="1" ht="14">
      <c r="A122" s="12">
        <f t="shared" si="35"/>
        <v>112</v>
      </c>
      <c r="B122" s="13" t="str">
        <f>'[1]Ф46,Ф29'!$K$78</f>
        <v>КТП-20</v>
      </c>
      <c r="C122" s="13" t="s">
        <v>29</v>
      </c>
      <c r="D122" s="13">
        <v>6</v>
      </c>
      <c r="E122" s="14">
        <v>630</v>
      </c>
      <c r="F122" s="17">
        <f t="shared" si="28"/>
        <v>535.5</v>
      </c>
      <c r="G122" s="32">
        <v>60.621000000000002</v>
      </c>
      <c r="H122" s="32">
        <f t="shared" si="31"/>
        <v>909.31500000000005</v>
      </c>
      <c r="I122" s="15">
        <f t="shared" si="29"/>
        <v>70.583999999999989</v>
      </c>
      <c r="J122" s="15">
        <f t="shared" si="32"/>
        <v>49.408799999999999</v>
      </c>
      <c r="K122" s="44">
        <v>74</v>
      </c>
      <c r="L122" s="44">
        <v>81</v>
      </c>
      <c r="M122" s="44">
        <v>83</v>
      </c>
      <c r="N122" s="15">
        <f t="shared" si="33"/>
        <v>79.333333333333329</v>
      </c>
      <c r="O122" s="15">
        <f t="shared" si="34"/>
        <v>5.2888888888888888</v>
      </c>
      <c r="P122" s="15">
        <f t="shared" si="30"/>
        <v>8.7245160734545593E-2</v>
      </c>
      <c r="Q122" s="3">
        <f>F122-I122</f>
        <v>464.916</v>
      </c>
      <c r="R122" s="3">
        <f>F122-J122</f>
        <v>486.09120000000001</v>
      </c>
      <c r="S122" s="3">
        <f t="shared" si="36"/>
        <v>546.96</v>
      </c>
    </row>
    <row r="123" spans="1:19" s="16" customFormat="1" ht="14">
      <c r="A123" s="12">
        <f t="shared" si="35"/>
        <v>113</v>
      </c>
      <c r="B123" s="13" t="str">
        <f>'[1]Ф46,Ф29'!$K$89</f>
        <v>ТП-56</v>
      </c>
      <c r="C123" s="13" t="s">
        <v>29</v>
      </c>
      <c r="D123" s="13">
        <v>6</v>
      </c>
      <c r="E123" s="14">
        <v>630</v>
      </c>
      <c r="F123" s="17">
        <f t="shared" si="28"/>
        <v>535.5</v>
      </c>
      <c r="G123" s="32">
        <v>60.621000000000002</v>
      </c>
      <c r="H123" s="32">
        <f t="shared" si="31"/>
        <v>909.31500000000005</v>
      </c>
      <c r="I123" s="15">
        <f t="shared" si="29"/>
        <v>233.40171428571423</v>
      </c>
      <c r="J123" s="15">
        <f t="shared" si="32"/>
        <v>163.38120000000001</v>
      </c>
      <c r="K123" s="44">
        <v>258</v>
      </c>
      <c r="L123" s="44">
        <v>255</v>
      </c>
      <c r="M123" s="44">
        <v>274</v>
      </c>
      <c r="N123" s="15">
        <f t="shared" si="33"/>
        <v>262.33333333333331</v>
      </c>
      <c r="O123" s="15">
        <f t="shared" si="34"/>
        <v>17.488888888888887</v>
      </c>
      <c r="P123" s="15">
        <f t="shared" si="30"/>
        <v>0.28849555251297215</v>
      </c>
      <c r="Q123" s="3">
        <f>F123-I123</f>
        <v>302.09828571428579</v>
      </c>
      <c r="R123" s="3">
        <f>F123-J123</f>
        <v>372.11879999999996</v>
      </c>
      <c r="S123" s="3">
        <f t="shared" si="36"/>
        <v>355.40974789915975</v>
      </c>
    </row>
    <row r="124" spans="1:19" s="16" customFormat="1" ht="13.5" customHeight="1">
      <c r="A124" s="12">
        <f t="shared" si="35"/>
        <v>114</v>
      </c>
      <c r="B124" s="63" t="str">
        <f>'[1]Ф46,Ф29'!$K$100</f>
        <v>ТП-45</v>
      </c>
      <c r="C124" s="13" t="s">
        <v>32</v>
      </c>
      <c r="D124" s="13">
        <v>6</v>
      </c>
      <c r="E124" s="14">
        <v>630</v>
      </c>
      <c r="F124" s="17">
        <f t="shared" si="28"/>
        <v>535.5</v>
      </c>
      <c r="G124" s="32">
        <f t="shared" si="27"/>
        <v>60.693641618497118</v>
      </c>
      <c r="H124" s="32">
        <f t="shared" si="31"/>
        <v>910.40462427745672</v>
      </c>
      <c r="I124" s="15">
        <f t="shared" si="29"/>
        <v>72.066857142857145</v>
      </c>
      <c r="J124" s="15">
        <f t="shared" si="32"/>
        <v>50.446800000000003</v>
      </c>
      <c r="K124" s="44">
        <v>86</v>
      </c>
      <c r="L124" s="44">
        <v>78</v>
      </c>
      <c r="M124" s="44">
        <v>79</v>
      </c>
      <c r="N124" s="15">
        <f t="shared" si="33"/>
        <v>81</v>
      </c>
      <c r="O124" s="15">
        <f t="shared" si="34"/>
        <v>5.4</v>
      </c>
      <c r="P124" s="15">
        <f t="shared" si="30"/>
        <v>8.8971428571428562E-2</v>
      </c>
      <c r="Q124" s="65">
        <f>F125-(I124+I125)</f>
        <v>216.56697142857143</v>
      </c>
      <c r="R124" s="65">
        <f>F125-(J124+J125)</f>
        <v>253.59688</v>
      </c>
      <c r="S124" s="65">
        <f t="shared" si="36"/>
        <v>254.78467226890757</v>
      </c>
    </row>
    <row r="125" spans="1:19" s="16" customFormat="1" ht="13.5" customHeight="1">
      <c r="A125" s="12">
        <f t="shared" si="35"/>
        <v>115</v>
      </c>
      <c r="B125" s="64"/>
      <c r="C125" s="13" t="s">
        <v>33</v>
      </c>
      <c r="D125" s="13">
        <v>6</v>
      </c>
      <c r="E125" s="14">
        <v>400</v>
      </c>
      <c r="F125" s="17">
        <f t="shared" si="28"/>
        <v>340</v>
      </c>
      <c r="G125" s="32">
        <f t="shared" si="27"/>
        <v>38.53564547206166</v>
      </c>
      <c r="H125" s="32">
        <f t="shared" si="31"/>
        <v>578.03468208092488</v>
      </c>
      <c r="I125" s="15">
        <f t="shared" si="29"/>
        <v>51.36617142857142</v>
      </c>
      <c r="J125" s="15">
        <f t="shared" si="32"/>
        <v>35.956319999999998</v>
      </c>
      <c r="K125" s="44">
        <v>50.9</v>
      </c>
      <c r="L125" s="44">
        <v>63.2</v>
      </c>
      <c r="M125" s="44">
        <v>59.1</v>
      </c>
      <c r="N125" s="15">
        <f t="shared" si="33"/>
        <v>57.733333333333327</v>
      </c>
      <c r="O125" s="15">
        <f t="shared" si="34"/>
        <v>3.8488888888888884</v>
      </c>
      <c r="P125" s="15">
        <f t="shared" si="30"/>
        <v>9.9878666666666643E-2</v>
      </c>
      <c r="Q125" s="66"/>
      <c r="R125" s="66"/>
      <c r="S125" s="66"/>
    </row>
    <row r="126" spans="1:19" s="16" customFormat="1" ht="13.5" customHeight="1">
      <c r="A126" s="12">
        <f t="shared" si="35"/>
        <v>116</v>
      </c>
      <c r="B126" s="13" t="str">
        <f>'[1]Ф10,11'!$A$11</f>
        <v>КТП- 90</v>
      </c>
      <c r="C126" s="13" t="s">
        <v>29</v>
      </c>
      <c r="D126" s="13">
        <v>6</v>
      </c>
      <c r="E126" s="14">
        <v>160</v>
      </c>
      <c r="F126" s="17">
        <f t="shared" si="28"/>
        <v>136</v>
      </c>
      <c r="G126" s="32">
        <f t="shared" si="27"/>
        <v>15.414258188824665</v>
      </c>
      <c r="H126" s="32">
        <f t="shared" si="31"/>
        <v>231.21387283236996</v>
      </c>
      <c r="I126" s="15">
        <f t="shared" si="29"/>
        <v>0</v>
      </c>
      <c r="J126" s="15">
        <f t="shared" si="32"/>
        <v>0</v>
      </c>
      <c r="K126" s="44">
        <v>0</v>
      </c>
      <c r="L126" s="44">
        <v>0</v>
      </c>
      <c r="M126" s="44">
        <v>0</v>
      </c>
      <c r="N126" s="15">
        <f t="shared" si="33"/>
        <v>0</v>
      </c>
      <c r="O126" s="15">
        <f t="shared" si="34"/>
        <v>0</v>
      </c>
      <c r="P126" s="15">
        <f t="shared" si="30"/>
        <v>0</v>
      </c>
      <c r="Q126" s="3">
        <f t="shared" ref="Q126:Q131" si="37">F126-I126</f>
        <v>136</v>
      </c>
      <c r="R126" s="3">
        <f t="shared" ref="R126:R131" si="38">F126-J126</f>
        <v>136</v>
      </c>
      <c r="S126" s="3">
        <f t="shared" ref="S126:S131" si="39">Q126/0.85</f>
        <v>160</v>
      </c>
    </row>
    <row r="127" spans="1:19" s="16" customFormat="1" ht="14">
      <c r="A127" s="12">
        <f t="shared" si="35"/>
        <v>117</v>
      </c>
      <c r="B127" s="13" t="str">
        <f>'[1]Ф10,11'!$A$22</f>
        <v>КТП-88</v>
      </c>
      <c r="C127" s="13" t="s">
        <v>29</v>
      </c>
      <c r="D127" s="13">
        <v>6</v>
      </c>
      <c r="E127" s="14">
        <v>160</v>
      </c>
      <c r="F127" s="17">
        <f t="shared" si="28"/>
        <v>136</v>
      </c>
      <c r="G127" s="32">
        <f t="shared" si="27"/>
        <v>15.414258188824665</v>
      </c>
      <c r="H127" s="32">
        <f t="shared" si="31"/>
        <v>231.21387283236996</v>
      </c>
      <c r="I127" s="15">
        <f t="shared" si="29"/>
        <v>40.037142857142854</v>
      </c>
      <c r="J127" s="15">
        <f t="shared" si="32"/>
        <v>28.026</v>
      </c>
      <c r="K127" s="44">
        <v>50</v>
      </c>
      <c r="L127" s="44">
        <v>45</v>
      </c>
      <c r="M127" s="44">
        <v>40</v>
      </c>
      <c r="N127" s="15">
        <f t="shared" si="33"/>
        <v>45</v>
      </c>
      <c r="O127" s="15">
        <f t="shared" si="34"/>
        <v>3</v>
      </c>
      <c r="P127" s="15">
        <f t="shared" si="30"/>
        <v>0.19462499999999996</v>
      </c>
      <c r="Q127" s="3">
        <f t="shared" si="37"/>
        <v>95.962857142857146</v>
      </c>
      <c r="R127" s="3">
        <f t="shared" si="38"/>
        <v>107.974</v>
      </c>
      <c r="S127" s="3">
        <f t="shared" si="39"/>
        <v>112.89747899159664</v>
      </c>
    </row>
    <row r="128" spans="1:19" s="16" customFormat="1" ht="14">
      <c r="A128" s="12">
        <f t="shared" si="35"/>
        <v>118</v>
      </c>
      <c r="B128" s="13" t="s">
        <v>28</v>
      </c>
      <c r="C128" s="13" t="s">
        <v>29</v>
      </c>
      <c r="D128" s="13">
        <v>6</v>
      </c>
      <c r="E128" s="14">
        <v>400</v>
      </c>
      <c r="F128" s="17">
        <f t="shared" si="28"/>
        <v>340</v>
      </c>
      <c r="G128" s="32">
        <f t="shared" si="27"/>
        <v>38.53564547206166</v>
      </c>
      <c r="H128" s="32">
        <f t="shared" si="31"/>
        <v>578.03468208092488</v>
      </c>
      <c r="I128" s="15">
        <f t="shared" si="29"/>
        <v>4.7451428571428567</v>
      </c>
      <c r="J128" s="15">
        <f t="shared" si="32"/>
        <v>3.3216000000000001</v>
      </c>
      <c r="K128" s="44">
        <v>10</v>
      </c>
      <c r="L128" s="44">
        <v>5</v>
      </c>
      <c r="M128" s="44">
        <v>1</v>
      </c>
      <c r="N128" s="15">
        <f t="shared" si="33"/>
        <v>5.333333333333333</v>
      </c>
      <c r="O128" s="15">
        <f t="shared" si="34"/>
        <v>0.35555555555555551</v>
      </c>
      <c r="P128" s="15">
        <f t="shared" si="30"/>
        <v>9.2266666666666643E-3</v>
      </c>
      <c r="Q128" s="3">
        <f t="shared" si="37"/>
        <v>335.25485714285713</v>
      </c>
      <c r="R128" s="3">
        <f t="shared" si="38"/>
        <v>336.67840000000001</v>
      </c>
      <c r="S128" s="3">
        <f t="shared" si="39"/>
        <v>394.41747899159662</v>
      </c>
    </row>
    <row r="129" spans="1:19" s="16" customFormat="1" ht="14">
      <c r="A129" s="12">
        <f t="shared" si="35"/>
        <v>119</v>
      </c>
      <c r="B129" s="13" t="str">
        <f>'[1]Ф10,11'!$L$4</f>
        <v>КТП-89</v>
      </c>
      <c r="C129" s="13" t="s">
        <v>29</v>
      </c>
      <c r="D129" s="13">
        <v>6</v>
      </c>
      <c r="E129" s="14">
        <v>160</v>
      </c>
      <c r="F129" s="17">
        <f t="shared" si="28"/>
        <v>136</v>
      </c>
      <c r="G129" s="32">
        <f t="shared" si="27"/>
        <v>15.414258188824665</v>
      </c>
      <c r="H129" s="32">
        <f t="shared" si="31"/>
        <v>231.21387283236996</v>
      </c>
      <c r="I129" s="15">
        <f t="shared" si="29"/>
        <v>2.669142857142857</v>
      </c>
      <c r="J129" s="15">
        <f t="shared" si="32"/>
        <v>1.8684000000000001</v>
      </c>
      <c r="K129" s="44">
        <v>2</v>
      </c>
      <c r="L129" s="44">
        <v>5</v>
      </c>
      <c r="M129" s="44">
        <v>2</v>
      </c>
      <c r="N129" s="15">
        <f t="shared" si="33"/>
        <v>3</v>
      </c>
      <c r="O129" s="15">
        <f t="shared" si="34"/>
        <v>0.2</v>
      </c>
      <c r="P129" s="15">
        <f t="shared" si="30"/>
        <v>1.2974999999999999E-2</v>
      </c>
      <c r="Q129" s="3">
        <f t="shared" si="37"/>
        <v>133.33085714285716</v>
      </c>
      <c r="R129" s="3">
        <f t="shared" si="38"/>
        <v>134.13159999999999</v>
      </c>
      <c r="S129" s="3">
        <f t="shared" si="39"/>
        <v>156.85983193277312</v>
      </c>
    </row>
    <row r="130" spans="1:19" s="10" customFormat="1" ht="19.5" customHeight="1">
      <c r="A130" s="12">
        <f t="shared" si="35"/>
        <v>120</v>
      </c>
      <c r="B130" s="13" t="s">
        <v>62</v>
      </c>
      <c r="C130" s="13" t="s">
        <v>63</v>
      </c>
      <c r="D130" s="13">
        <v>6</v>
      </c>
      <c r="E130" s="14">
        <v>250</v>
      </c>
      <c r="F130" s="17">
        <f t="shared" si="28"/>
        <v>212.5</v>
      </c>
      <c r="G130" s="32">
        <f t="shared" si="27"/>
        <v>24.084778420038539</v>
      </c>
      <c r="H130" s="32">
        <f t="shared" si="31"/>
        <v>361.27167630057806</v>
      </c>
      <c r="I130" s="15">
        <f t="shared" si="29"/>
        <v>23.814685714285719</v>
      </c>
      <c r="J130" s="15">
        <f t="shared" si="32"/>
        <v>16.670279999999998</v>
      </c>
      <c r="K130" s="44">
        <v>44.6</v>
      </c>
      <c r="L130" s="44">
        <v>11.6</v>
      </c>
      <c r="M130" s="44">
        <v>24.1</v>
      </c>
      <c r="N130" s="15">
        <f t="shared" si="33"/>
        <v>26.766666666666666</v>
      </c>
      <c r="O130" s="15">
        <f t="shared" si="34"/>
        <v>1.7844444444444447</v>
      </c>
      <c r="P130" s="15">
        <f t="shared" si="30"/>
        <v>7.4090133333333336E-2</v>
      </c>
      <c r="Q130" s="3">
        <f t="shared" si="37"/>
        <v>188.68531428571427</v>
      </c>
      <c r="R130" s="3">
        <f t="shared" si="38"/>
        <v>195.82972000000001</v>
      </c>
      <c r="S130" s="3">
        <f t="shared" si="39"/>
        <v>221.98272268907562</v>
      </c>
    </row>
    <row r="131" spans="1:19" s="10" customFormat="1" ht="19.5" customHeight="1">
      <c r="A131" s="12">
        <f t="shared" si="35"/>
        <v>121</v>
      </c>
      <c r="B131" s="14" t="s">
        <v>66</v>
      </c>
      <c r="C131" s="13" t="s">
        <v>29</v>
      </c>
      <c r="D131" s="13">
        <v>6</v>
      </c>
      <c r="E131" s="14">
        <v>200</v>
      </c>
      <c r="F131" s="17">
        <f t="shared" ref="F131" si="40">E131*0.85</f>
        <v>170</v>
      </c>
      <c r="G131" s="32">
        <f t="shared" ref="G131" si="41">E131/(1.73*D131)</f>
        <v>19.26782273603083</v>
      </c>
      <c r="H131" s="32">
        <f t="shared" ref="H131" si="42">G131*15</f>
        <v>289.01734104046244</v>
      </c>
      <c r="I131" s="15">
        <f t="shared" ref="I131" si="43">1.73*D131*0.9*O131/0.7</f>
        <v>17.794285714285714</v>
      </c>
      <c r="J131" s="15">
        <f t="shared" ref="J131" si="44">1.73*0.4*0.9*N131</f>
        <v>12.456</v>
      </c>
      <c r="K131" s="44">
        <v>21</v>
      </c>
      <c r="L131" s="44">
        <v>16</v>
      </c>
      <c r="M131" s="44">
        <v>23</v>
      </c>
      <c r="N131" s="15">
        <f t="shared" ref="N131" si="45">(M131+K131+L131)/3</f>
        <v>20</v>
      </c>
      <c r="O131" s="15">
        <f t="shared" ref="O131" si="46">(K131+L131+M131)/3/15</f>
        <v>1.3333333333333333</v>
      </c>
      <c r="P131" s="15">
        <f t="shared" ref="P131" si="47">O131/G131</f>
        <v>6.9199999999999998E-2</v>
      </c>
      <c r="Q131" s="3">
        <f t="shared" si="37"/>
        <v>152.20571428571429</v>
      </c>
      <c r="R131" s="3">
        <f t="shared" si="38"/>
        <v>157.54400000000001</v>
      </c>
      <c r="S131" s="3">
        <f t="shared" si="39"/>
        <v>179.06554621848741</v>
      </c>
    </row>
    <row r="132" spans="1:19" s="10" customFormat="1" ht="22.5" customHeight="1">
      <c r="A132" s="74" t="s">
        <v>61</v>
      </c>
      <c r="B132" s="74"/>
      <c r="C132" s="74"/>
      <c r="D132" s="34"/>
      <c r="E132" s="43" t="s">
        <v>67</v>
      </c>
      <c r="F132" s="75"/>
      <c r="G132" s="75"/>
      <c r="H132" s="75"/>
      <c r="I132" s="75"/>
      <c r="J132" s="24"/>
      <c r="K132" s="24"/>
      <c r="L132" s="24"/>
      <c r="M132" s="24"/>
      <c r="N132" s="24"/>
      <c r="O132" s="24"/>
      <c r="P132" s="24"/>
      <c r="Q132" s="23"/>
      <c r="R132" s="23"/>
      <c r="S132" s="23"/>
    </row>
    <row r="133" spans="1:19">
      <c r="A133" s="35"/>
      <c r="B133" s="33"/>
      <c r="C133" s="10"/>
      <c r="D133" s="10"/>
      <c r="E133" s="10"/>
    </row>
    <row r="146" spans="1:35" s="27" customFormat="1">
      <c r="A146" s="25"/>
      <c r="B146" s="26"/>
      <c r="C146"/>
      <c r="D146"/>
      <c r="E146"/>
      <c r="Q146" s="26"/>
      <c r="R146" s="26"/>
      <c r="S146" s="2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</row>
    <row r="147" spans="1:35" s="27" customFormat="1">
      <c r="A147" s="25"/>
      <c r="B147" s="26"/>
      <c r="C147"/>
      <c r="D147"/>
      <c r="E147"/>
      <c r="Q147" s="26"/>
      <c r="R147" s="26"/>
      <c r="S147" s="26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</row>
    <row r="148" spans="1:35" s="27" customFormat="1">
      <c r="A148" s="25"/>
      <c r="B148" s="26"/>
      <c r="C148"/>
      <c r="D148"/>
      <c r="E148"/>
      <c r="Q148" s="26"/>
      <c r="R148" s="26"/>
      <c r="S148" s="26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</row>
    <row r="149" spans="1:35" s="27" customFormat="1">
      <c r="A149" s="25"/>
      <c r="B149" s="26"/>
      <c r="C149"/>
      <c r="D149"/>
      <c r="E149"/>
      <c r="Q149" s="26"/>
      <c r="R149" s="26"/>
      <c r="S149" s="26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</row>
    <row r="150" spans="1:35" s="27" customFormat="1">
      <c r="A150" s="25"/>
      <c r="B150" s="26"/>
      <c r="C150"/>
      <c r="D150"/>
      <c r="E150"/>
      <c r="Q150" s="26"/>
      <c r="R150" s="26"/>
      <c r="S150" s="26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</row>
    <row r="151" spans="1:35" s="27" customFormat="1">
      <c r="A151" s="25"/>
      <c r="B151" s="26"/>
      <c r="C151"/>
      <c r="D151"/>
      <c r="E151"/>
      <c r="Q151" s="26"/>
      <c r="R151" s="26"/>
      <c r="S151" s="26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s="27" customFormat="1">
      <c r="A152" s="25"/>
      <c r="B152" s="26"/>
      <c r="C152"/>
      <c r="D152"/>
      <c r="E152"/>
      <c r="Q152" s="26"/>
      <c r="R152" s="26"/>
      <c r="S152" s="26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s="27" customFormat="1">
      <c r="A153" s="25"/>
      <c r="B153" s="26"/>
      <c r="C153"/>
      <c r="D153"/>
      <c r="E153"/>
      <c r="Q153" s="26"/>
      <c r="R153" s="26"/>
      <c r="S153" s="26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s="27" customFormat="1">
      <c r="A154" s="25"/>
      <c r="B154" s="26"/>
      <c r="C154"/>
      <c r="D154"/>
      <c r="E154"/>
      <c r="Q154" s="26"/>
      <c r="R154" s="26"/>
      <c r="S154" s="26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27" customFormat="1">
      <c r="A155" s="25"/>
      <c r="B155" s="26"/>
      <c r="C155"/>
      <c r="D155"/>
      <c r="E155"/>
      <c r="Q155" s="26"/>
      <c r="R155" s="26"/>
      <c r="S155" s="26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27" customFormat="1">
      <c r="A156" s="25"/>
      <c r="B156" s="26"/>
      <c r="C156"/>
      <c r="D156"/>
      <c r="E156"/>
      <c r="Q156" s="26"/>
      <c r="R156" s="26"/>
      <c r="S156" s="2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27" customFormat="1">
      <c r="A157" s="25"/>
      <c r="B157" s="26"/>
      <c r="C157"/>
      <c r="D157"/>
      <c r="E157"/>
      <c r="Q157" s="26"/>
      <c r="R157" s="26"/>
      <c r="S157" s="26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27" customFormat="1">
      <c r="A158" s="25"/>
      <c r="B158" s="26"/>
      <c r="C158"/>
      <c r="D158"/>
      <c r="E158"/>
      <c r="Q158" s="26"/>
      <c r="R158" s="26"/>
      <c r="S158" s="26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27" customFormat="1">
      <c r="A159" s="25"/>
      <c r="B159" s="26"/>
      <c r="C159"/>
      <c r="D159"/>
      <c r="E159"/>
      <c r="Q159" s="26"/>
      <c r="R159" s="26"/>
      <c r="S159" s="26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27" customFormat="1">
      <c r="A160" s="25"/>
      <c r="B160" s="26"/>
      <c r="C160"/>
      <c r="D160"/>
      <c r="E160"/>
      <c r="Q160" s="26"/>
      <c r="R160" s="26"/>
      <c r="S160" s="26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27" customFormat="1">
      <c r="A161" s="25"/>
      <c r="B161" s="26"/>
      <c r="C161"/>
      <c r="D161"/>
      <c r="E161"/>
      <c r="Q161" s="26"/>
      <c r="R161" s="26"/>
      <c r="S161" s="26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27" customFormat="1">
      <c r="A162" s="25"/>
      <c r="B162" s="26"/>
      <c r="C162"/>
      <c r="D162"/>
      <c r="E162"/>
      <c r="Q162" s="26"/>
      <c r="R162" s="26"/>
      <c r="S162" s="26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27" customFormat="1">
      <c r="A163" s="25"/>
      <c r="B163" s="26"/>
      <c r="C163"/>
      <c r="D163"/>
      <c r="E163"/>
      <c r="Q163" s="26"/>
      <c r="R163" s="26"/>
      <c r="S163" s="26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27" customFormat="1">
      <c r="A164" s="25"/>
      <c r="B164" s="26"/>
      <c r="C164"/>
      <c r="D164"/>
      <c r="E164"/>
      <c r="Q164" s="26"/>
      <c r="R164" s="26"/>
      <c r="S164" s="26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27" customFormat="1">
      <c r="A165" s="25"/>
      <c r="B165" s="26"/>
      <c r="C165"/>
      <c r="D165"/>
      <c r="E165"/>
      <c r="Q165" s="26"/>
      <c r="R165" s="26"/>
      <c r="S165" s="26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27" customFormat="1">
      <c r="A166" s="25"/>
      <c r="B166" s="26"/>
      <c r="C166"/>
      <c r="D166"/>
      <c r="E166"/>
      <c r="Q166" s="26"/>
      <c r="R166" s="26"/>
      <c r="S166" s="2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27" customFormat="1">
      <c r="A167" s="25"/>
      <c r="B167" s="26"/>
      <c r="C167"/>
      <c r="D167"/>
      <c r="E167"/>
      <c r="Q167" s="26"/>
      <c r="R167" s="26"/>
      <c r="S167" s="26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27" customFormat="1">
      <c r="A168" s="25"/>
      <c r="B168" s="26"/>
      <c r="C168"/>
      <c r="D168"/>
      <c r="E168"/>
      <c r="Q168" s="26"/>
      <c r="R168" s="26"/>
      <c r="S168" s="26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s="27" customFormat="1">
      <c r="A169" s="25"/>
      <c r="B169" s="26"/>
      <c r="C169"/>
      <c r="D169"/>
      <c r="E169"/>
      <c r="Q169" s="26"/>
      <c r="R169" s="26"/>
      <c r="S169" s="26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s="27" customFormat="1">
      <c r="A170" s="25"/>
      <c r="B170" s="26"/>
      <c r="C170"/>
      <c r="D170"/>
      <c r="E170"/>
      <c r="Q170" s="26"/>
      <c r="R170" s="26"/>
      <c r="S170" s="26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27" customFormat="1">
      <c r="A171" s="25"/>
      <c r="B171" s="26"/>
      <c r="C171"/>
      <c r="D171"/>
      <c r="E171"/>
      <c r="Q171" s="26"/>
      <c r="R171" s="26"/>
      <c r="S171" s="26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27" customFormat="1">
      <c r="A172" s="25"/>
      <c r="B172" s="26"/>
      <c r="C172"/>
      <c r="D172"/>
      <c r="E172"/>
      <c r="Q172" s="26"/>
      <c r="R172" s="26"/>
      <c r="S172" s="26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27" customFormat="1">
      <c r="A173" s="25"/>
      <c r="B173" s="26"/>
      <c r="C173"/>
      <c r="D173"/>
      <c r="E173"/>
      <c r="Q173" s="26"/>
      <c r="R173" s="26"/>
      <c r="S173" s="26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27" customFormat="1">
      <c r="A174" s="25"/>
      <c r="B174" s="26"/>
      <c r="C174"/>
      <c r="D174"/>
      <c r="E174"/>
      <c r="Q174" s="26"/>
      <c r="R174" s="26"/>
      <c r="S174" s="26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27" customFormat="1">
      <c r="A175" s="25"/>
      <c r="B175" s="26"/>
      <c r="C175"/>
      <c r="D175"/>
      <c r="E175"/>
      <c r="Q175" s="26"/>
      <c r="R175" s="26"/>
      <c r="S175" s="26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27" customFormat="1">
      <c r="A176" s="25"/>
      <c r="B176" s="26"/>
      <c r="C176"/>
      <c r="D176"/>
      <c r="E176"/>
      <c r="Q176" s="26"/>
      <c r="R176" s="26"/>
      <c r="S176" s="2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27" customFormat="1">
      <c r="A177" s="25"/>
      <c r="B177" s="26"/>
      <c r="C177"/>
      <c r="D177"/>
      <c r="E177"/>
      <c r="Q177" s="26"/>
      <c r="R177" s="26"/>
      <c r="S177" s="26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27" customFormat="1">
      <c r="A178" s="25"/>
      <c r="B178" s="26"/>
      <c r="C178"/>
      <c r="D178"/>
      <c r="E178"/>
      <c r="Q178" s="26"/>
      <c r="R178" s="26"/>
      <c r="S178" s="26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27" customFormat="1">
      <c r="A179" s="25"/>
      <c r="B179" s="26"/>
      <c r="C179"/>
      <c r="D179"/>
      <c r="E179"/>
      <c r="Q179" s="26"/>
      <c r="R179" s="26"/>
      <c r="S179" s="26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s="27" customFormat="1">
      <c r="A180" s="25"/>
      <c r="B180" s="26"/>
      <c r="C180"/>
      <c r="D180"/>
      <c r="E180"/>
      <c r="Q180" s="26"/>
      <c r="R180" s="26"/>
      <c r="S180" s="26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1:35" s="27" customFormat="1">
      <c r="A181" s="25"/>
      <c r="B181" s="26"/>
      <c r="C181"/>
      <c r="D181"/>
      <c r="E181"/>
      <c r="Q181" s="26"/>
      <c r="R181" s="26"/>
      <c r="S181" s="26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1:35" s="27" customFormat="1">
      <c r="A182" s="25"/>
      <c r="B182" s="26"/>
      <c r="C182"/>
      <c r="D182"/>
      <c r="E182"/>
      <c r="Q182" s="26"/>
      <c r="R182" s="26"/>
      <c r="S182" s="26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27" customFormat="1">
      <c r="A183" s="25"/>
      <c r="B183" s="26"/>
      <c r="C183"/>
      <c r="D183"/>
      <c r="E183"/>
      <c r="Q183" s="26"/>
      <c r="R183" s="26"/>
      <c r="S183" s="26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27" customFormat="1">
      <c r="A184" s="25"/>
      <c r="B184" s="26"/>
      <c r="C184"/>
      <c r="D184"/>
      <c r="E184"/>
      <c r="Q184" s="26"/>
      <c r="R184" s="26"/>
      <c r="S184" s="26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27" customFormat="1">
      <c r="A185" s="25"/>
      <c r="B185" s="26"/>
      <c r="C185"/>
      <c r="D185"/>
      <c r="E185"/>
      <c r="Q185" s="26"/>
      <c r="R185" s="26"/>
      <c r="S185" s="26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27" customFormat="1">
      <c r="A186" s="25"/>
      <c r="B186" s="26"/>
      <c r="C186"/>
      <c r="D186"/>
      <c r="E186"/>
      <c r="Q186" s="26"/>
      <c r="R186" s="26"/>
      <c r="S186" s="2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s="27" customFormat="1">
      <c r="A187" s="25"/>
      <c r="B187" s="26"/>
      <c r="C187"/>
      <c r="D187"/>
      <c r="E187"/>
      <c r="Q187" s="26"/>
      <c r="R187" s="26"/>
      <c r="S187" s="26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35" s="27" customFormat="1">
      <c r="A188" s="25"/>
      <c r="B188" s="26"/>
      <c r="C188"/>
      <c r="D188"/>
      <c r="E188"/>
      <c r="Q188" s="26"/>
      <c r="R188" s="26"/>
      <c r="S188" s="26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s="27" customFormat="1">
      <c r="A189" s="25"/>
      <c r="B189" s="26"/>
      <c r="C189"/>
      <c r="D189"/>
      <c r="E189"/>
      <c r="Q189" s="26"/>
      <c r="R189" s="26"/>
      <c r="S189" s="26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35" s="27" customFormat="1">
      <c r="A190" s="25"/>
      <c r="B190" s="26"/>
      <c r="C190"/>
      <c r="D190"/>
      <c r="E190"/>
      <c r="Q190" s="26"/>
      <c r="R190" s="26"/>
      <c r="S190" s="26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27" customFormat="1">
      <c r="A191" s="25"/>
      <c r="B191" s="26"/>
      <c r="C191"/>
      <c r="D191"/>
      <c r="E191"/>
      <c r="Q191" s="26"/>
      <c r="R191" s="26"/>
      <c r="S191" s="26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27" customFormat="1">
      <c r="A192" s="25"/>
      <c r="B192" s="26"/>
      <c r="C192"/>
      <c r="D192"/>
      <c r="E192"/>
      <c r="Q192" s="26"/>
      <c r="R192" s="26"/>
      <c r="S192" s="26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27" customFormat="1">
      <c r="A193" s="25"/>
      <c r="B193" s="26"/>
      <c r="C193"/>
      <c r="D193"/>
      <c r="E193"/>
      <c r="Q193" s="26"/>
      <c r="R193" s="26"/>
      <c r="S193" s="26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27" customFormat="1">
      <c r="A194" s="25"/>
      <c r="B194" s="26"/>
      <c r="C194"/>
      <c r="D194"/>
      <c r="E194"/>
      <c r="Q194" s="26"/>
      <c r="R194" s="26"/>
      <c r="S194" s="26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27" customFormat="1">
      <c r="A195" s="25"/>
      <c r="B195" s="26"/>
      <c r="C195"/>
      <c r="D195"/>
      <c r="E195"/>
      <c r="Q195" s="26"/>
      <c r="R195" s="26"/>
      <c r="S195" s="26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27" customFormat="1">
      <c r="A196" s="25"/>
      <c r="B196" s="26"/>
      <c r="C196"/>
      <c r="D196"/>
      <c r="E196"/>
      <c r="Q196" s="26"/>
      <c r="R196" s="26"/>
      <c r="S196" s="2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27" customFormat="1">
      <c r="A197" s="25"/>
      <c r="B197" s="26"/>
      <c r="C197"/>
      <c r="D197"/>
      <c r="E197"/>
      <c r="Q197" s="26"/>
      <c r="R197" s="26"/>
      <c r="S197" s="26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27" customFormat="1">
      <c r="A198" s="25"/>
      <c r="B198" s="26"/>
      <c r="C198"/>
      <c r="D198"/>
      <c r="E198"/>
      <c r="Q198" s="26"/>
      <c r="R198" s="26"/>
      <c r="S198" s="26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27" customFormat="1">
      <c r="A199" s="25"/>
      <c r="B199" s="26"/>
      <c r="C199"/>
      <c r="D199"/>
      <c r="E199"/>
      <c r="Q199" s="26"/>
      <c r="R199" s="26"/>
      <c r="S199" s="26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27" customFormat="1">
      <c r="A200" s="25"/>
      <c r="B200" s="26"/>
      <c r="C200"/>
      <c r="D200"/>
      <c r="E200"/>
      <c r="Q200" s="26"/>
      <c r="R200" s="26"/>
      <c r="S200" s="26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27" customFormat="1">
      <c r="A201" s="25"/>
      <c r="B201" s="26"/>
      <c r="C201"/>
      <c r="D201"/>
      <c r="E201"/>
      <c r="Q201" s="26"/>
      <c r="R201" s="26"/>
      <c r="S201" s="26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27" customFormat="1">
      <c r="A202" s="25"/>
      <c r="B202" s="26"/>
      <c r="C202"/>
      <c r="D202"/>
      <c r="E202"/>
      <c r="Q202" s="26"/>
      <c r="R202" s="26"/>
      <c r="S202" s="26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27" customFormat="1">
      <c r="A203" s="25"/>
      <c r="B203" s="26"/>
      <c r="C203"/>
      <c r="D203"/>
      <c r="E203"/>
      <c r="Q203" s="26"/>
      <c r="R203" s="26"/>
      <c r="S203" s="26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27" customFormat="1">
      <c r="A204" s="25"/>
      <c r="B204" s="26"/>
      <c r="C204"/>
      <c r="D204"/>
      <c r="E204"/>
      <c r="Q204" s="26"/>
      <c r="R204" s="26"/>
      <c r="S204" s="26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27" customFormat="1">
      <c r="A205" s="25"/>
      <c r="B205" s="26"/>
      <c r="C205"/>
      <c r="D205"/>
      <c r="E205"/>
      <c r="Q205" s="26"/>
      <c r="R205" s="26"/>
      <c r="S205" s="26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27" customFormat="1">
      <c r="A206" s="25"/>
      <c r="B206" s="26"/>
      <c r="C206"/>
      <c r="D206"/>
      <c r="E206"/>
      <c r="Q206" s="26"/>
      <c r="R206" s="26"/>
      <c r="S206" s="2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27" customFormat="1">
      <c r="A207" s="25"/>
      <c r="B207" s="26"/>
      <c r="C207"/>
      <c r="D207"/>
      <c r="E207"/>
      <c r="Q207" s="26"/>
      <c r="R207" s="26"/>
      <c r="S207" s="26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27" customFormat="1">
      <c r="A208" s="25"/>
      <c r="B208" s="26"/>
      <c r="C208"/>
      <c r="D208"/>
      <c r="E208"/>
      <c r="Q208" s="26"/>
      <c r="R208" s="26"/>
      <c r="S208" s="26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27" customFormat="1">
      <c r="A209" s="25"/>
      <c r="B209" s="26"/>
      <c r="C209"/>
      <c r="D209"/>
      <c r="E209"/>
      <c r="Q209" s="26"/>
      <c r="R209" s="26"/>
      <c r="S209" s="26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27" customFormat="1">
      <c r="A210" s="25"/>
      <c r="B210" s="26"/>
      <c r="C210"/>
      <c r="D210"/>
      <c r="E210"/>
      <c r="Q210" s="26"/>
      <c r="R210" s="26"/>
      <c r="S210" s="26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27" customFormat="1">
      <c r="A211" s="25"/>
      <c r="B211" s="26"/>
      <c r="C211"/>
      <c r="D211"/>
      <c r="E211"/>
      <c r="Q211" s="26"/>
      <c r="R211" s="26"/>
      <c r="S211" s="26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27" customFormat="1">
      <c r="A212" s="25"/>
      <c r="B212" s="26"/>
      <c r="C212"/>
      <c r="D212"/>
      <c r="E212"/>
      <c r="Q212" s="26"/>
      <c r="R212" s="26"/>
      <c r="S212" s="26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27" customFormat="1">
      <c r="A213" s="25"/>
      <c r="B213" s="26"/>
      <c r="C213"/>
      <c r="D213"/>
      <c r="E213"/>
      <c r="Q213" s="26"/>
      <c r="R213" s="26"/>
      <c r="S213" s="26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27" customFormat="1">
      <c r="A214" s="25"/>
      <c r="B214" s="26"/>
      <c r="C214"/>
      <c r="D214"/>
      <c r="E214"/>
      <c r="Q214" s="26"/>
      <c r="R214" s="26"/>
      <c r="S214" s="26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27" customFormat="1">
      <c r="A215" s="25"/>
      <c r="B215" s="26"/>
      <c r="C215"/>
      <c r="D215"/>
      <c r="E215"/>
      <c r="Q215" s="26"/>
      <c r="R215" s="26"/>
      <c r="S215" s="26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27" customFormat="1">
      <c r="A216" s="25"/>
      <c r="B216" s="26"/>
      <c r="C216"/>
      <c r="D216"/>
      <c r="E216"/>
      <c r="Q216" s="26"/>
      <c r="R216" s="26"/>
      <c r="S216" s="2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27" customFormat="1">
      <c r="A217" s="25"/>
      <c r="B217" s="26"/>
      <c r="C217"/>
      <c r="D217"/>
      <c r="E217"/>
      <c r="Q217" s="26"/>
      <c r="R217" s="26"/>
      <c r="S217" s="26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27" customFormat="1">
      <c r="A218" s="25"/>
      <c r="B218" s="26"/>
      <c r="C218"/>
      <c r="D218"/>
      <c r="E218"/>
      <c r="Q218" s="26"/>
      <c r="R218" s="26"/>
      <c r="S218" s="26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27" customFormat="1">
      <c r="A219" s="25"/>
      <c r="B219" s="26"/>
      <c r="C219"/>
      <c r="D219"/>
      <c r="E219"/>
      <c r="Q219" s="26"/>
      <c r="R219" s="26"/>
      <c r="S219" s="26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27" customFormat="1">
      <c r="A220" s="25"/>
      <c r="B220" s="26"/>
      <c r="C220"/>
      <c r="D220"/>
      <c r="E220"/>
      <c r="Q220" s="26"/>
      <c r="R220" s="26"/>
      <c r="S220" s="26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27" customFormat="1">
      <c r="A221" s="25"/>
      <c r="B221" s="26"/>
      <c r="C221"/>
      <c r="D221"/>
      <c r="E221"/>
      <c r="Q221" s="26"/>
      <c r="R221" s="26"/>
      <c r="S221" s="26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27" customFormat="1">
      <c r="A222" s="25"/>
      <c r="B222" s="26"/>
      <c r="C222"/>
      <c r="D222"/>
      <c r="E222"/>
      <c r="Q222" s="26"/>
      <c r="R222" s="26"/>
      <c r="S222" s="26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27" customFormat="1">
      <c r="A223" s="25"/>
      <c r="B223" s="26"/>
      <c r="C223"/>
      <c r="D223"/>
      <c r="E223"/>
      <c r="Q223" s="26"/>
      <c r="R223" s="26"/>
      <c r="S223" s="26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27" customFormat="1">
      <c r="A224" s="25"/>
      <c r="B224" s="26"/>
      <c r="C224"/>
      <c r="D224"/>
      <c r="E224"/>
      <c r="Q224" s="26"/>
      <c r="R224" s="26"/>
      <c r="S224" s="26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27" customFormat="1">
      <c r="A225" s="25"/>
      <c r="B225" s="26"/>
      <c r="C225"/>
      <c r="D225"/>
      <c r="E225"/>
      <c r="Q225" s="26"/>
      <c r="R225" s="26"/>
      <c r="S225" s="26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27" customFormat="1">
      <c r="A226" s="25"/>
      <c r="B226" s="26"/>
      <c r="C226"/>
      <c r="D226"/>
      <c r="E226"/>
      <c r="Q226" s="26"/>
      <c r="R226" s="26"/>
      <c r="S226" s="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27" customFormat="1">
      <c r="A227" s="25"/>
      <c r="B227" s="26"/>
      <c r="C227"/>
      <c r="D227"/>
      <c r="E227"/>
      <c r="Q227" s="26"/>
      <c r="R227" s="26"/>
      <c r="S227" s="26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27" customFormat="1">
      <c r="A228" s="25"/>
      <c r="B228" s="26"/>
      <c r="C228"/>
      <c r="D228"/>
      <c r="E228"/>
      <c r="Q228" s="26"/>
      <c r="R228" s="26"/>
      <c r="S228" s="26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27" customFormat="1">
      <c r="A229" s="25"/>
      <c r="B229" s="26"/>
      <c r="C229"/>
      <c r="D229"/>
      <c r="E229"/>
      <c r="Q229" s="26"/>
      <c r="R229" s="26"/>
      <c r="S229" s="26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27" customFormat="1">
      <c r="A230" s="25"/>
      <c r="B230" s="26"/>
      <c r="C230"/>
      <c r="D230"/>
      <c r="E230"/>
      <c r="Q230" s="26"/>
      <c r="R230" s="26"/>
      <c r="S230" s="26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s="27" customFormat="1">
      <c r="A231" s="25"/>
      <c r="B231" s="26"/>
      <c r="C231"/>
      <c r="D231"/>
      <c r="E231"/>
      <c r="Q231" s="26"/>
      <c r="R231" s="26"/>
      <c r="S231" s="26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1:35" s="27" customFormat="1">
      <c r="A232" s="25"/>
      <c r="B232" s="26"/>
      <c r="C232"/>
      <c r="D232"/>
      <c r="E232"/>
      <c r="Q232" s="26"/>
      <c r="R232" s="26"/>
      <c r="S232" s="26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27" customFormat="1">
      <c r="A233" s="25"/>
      <c r="B233" s="26"/>
      <c r="C233"/>
      <c r="D233"/>
      <c r="E233"/>
      <c r="Q233" s="26"/>
      <c r="R233" s="26"/>
      <c r="S233" s="26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27" customFormat="1">
      <c r="A234" s="25"/>
      <c r="B234" s="26"/>
      <c r="C234"/>
      <c r="D234"/>
      <c r="E234"/>
      <c r="Q234" s="26"/>
      <c r="R234" s="26"/>
      <c r="S234" s="26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27" customFormat="1">
      <c r="A235" s="25"/>
      <c r="B235" s="26"/>
      <c r="C235"/>
      <c r="D235"/>
      <c r="E235"/>
      <c r="Q235" s="26"/>
      <c r="R235" s="26"/>
      <c r="S235" s="26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27" customFormat="1">
      <c r="A236" s="25"/>
      <c r="B236" s="26"/>
      <c r="C236"/>
      <c r="D236"/>
      <c r="E236"/>
      <c r="Q236" s="26"/>
      <c r="R236" s="26"/>
      <c r="S236" s="2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27" customFormat="1">
      <c r="A237" s="25"/>
      <c r="B237" s="26"/>
      <c r="C237"/>
      <c r="D237"/>
      <c r="E237"/>
      <c r="Q237" s="26"/>
      <c r="R237" s="26"/>
      <c r="S237" s="26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27" customFormat="1">
      <c r="A238" s="25"/>
      <c r="B238" s="26"/>
      <c r="C238"/>
      <c r="D238"/>
      <c r="E238"/>
      <c r="Q238" s="26"/>
      <c r="R238" s="26"/>
      <c r="S238" s="26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27" customFormat="1">
      <c r="A239" s="25"/>
      <c r="B239" s="26"/>
      <c r="C239"/>
      <c r="D239"/>
      <c r="E239"/>
      <c r="Q239" s="26"/>
      <c r="R239" s="26"/>
      <c r="S239" s="26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27" customFormat="1">
      <c r="A240" s="25"/>
      <c r="B240" s="26"/>
      <c r="C240"/>
      <c r="D240"/>
      <c r="E240"/>
      <c r="Q240" s="26"/>
      <c r="R240" s="26"/>
      <c r="S240" s="26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27" customFormat="1">
      <c r="A241" s="25"/>
      <c r="B241" s="26"/>
      <c r="C241"/>
      <c r="D241"/>
      <c r="E241"/>
      <c r="Q241" s="26"/>
      <c r="R241" s="26"/>
      <c r="S241" s="26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27" customFormat="1">
      <c r="A242" s="25"/>
      <c r="B242" s="26"/>
      <c r="C242"/>
      <c r="D242"/>
      <c r="E242"/>
      <c r="Q242" s="26"/>
      <c r="R242" s="26"/>
      <c r="S242" s="26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27" customFormat="1">
      <c r="A243" s="25"/>
      <c r="B243" s="26"/>
      <c r="C243"/>
      <c r="D243"/>
      <c r="E243"/>
      <c r="Q243" s="26"/>
      <c r="R243" s="26"/>
      <c r="S243" s="26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27" customFormat="1">
      <c r="A244" s="25"/>
      <c r="B244" s="26"/>
      <c r="C244"/>
      <c r="D244"/>
      <c r="E244"/>
      <c r="Q244" s="26"/>
      <c r="R244" s="26"/>
      <c r="S244" s="26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27" customFormat="1">
      <c r="A245" s="25"/>
      <c r="B245" s="26"/>
      <c r="C245"/>
      <c r="D245"/>
      <c r="E245"/>
      <c r="Q245" s="26"/>
      <c r="R245" s="26"/>
      <c r="S245" s="26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27" customFormat="1">
      <c r="A246" s="25"/>
      <c r="B246" s="26"/>
      <c r="C246"/>
      <c r="D246"/>
      <c r="E246"/>
      <c r="Q246" s="26"/>
      <c r="R246" s="26"/>
      <c r="S246" s="2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27" customFormat="1">
      <c r="A247" s="25"/>
      <c r="B247" s="26"/>
      <c r="C247"/>
      <c r="D247"/>
      <c r="E247"/>
      <c r="Q247" s="26"/>
      <c r="R247" s="26"/>
      <c r="S247" s="26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27" customFormat="1">
      <c r="A248" s="25"/>
      <c r="B248" s="26"/>
      <c r="C248"/>
      <c r="D248"/>
      <c r="E248"/>
      <c r="Q248" s="26"/>
      <c r="R248" s="26"/>
      <c r="S248" s="26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27" customFormat="1">
      <c r="A249" s="25"/>
      <c r="B249" s="26"/>
      <c r="C249"/>
      <c r="D249"/>
      <c r="E249"/>
      <c r="Q249" s="26"/>
      <c r="R249" s="26"/>
      <c r="S249" s="26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27" customFormat="1">
      <c r="A250" s="25"/>
      <c r="B250" s="26"/>
      <c r="C250"/>
      <c r="D250"/>
      <c r="E250"/>
      <c r="Q250" s="26"/>
      <c r="R250" s="26"/>
      <c r="S250" s="26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27" customFormat="1">
      <c r="A251" s="25"/>
      <c r="B251" s="26"/>
      <c r="C251"/>
      <c r="D251"/>
      <c r="E251"/>
      <c r="Q251" s="26"/>
      <c r="R251" s="26"/>
      <c r="S251" s="26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27" customFormat="1">
      <c r="A252" s="25"/>
      <c r="B252" s="26"/>
      <c r="C252"/>
      <c r="D252"/>
      <c r="E252"/>
      <c r="Q252" s="26"/>
      <c r="R252" s="26"/>
      <c r="S252" s="26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27" customFormat="1">
      <c r="A253" s="25"/>
      <c r="B253" s="26"/>
      <c r="C253"/>
      <c r="D253"/>
      <c r="E253"/>
      <c r="Q253" s="26"/>
      <c r="R253" s="26"/>
      <c r="S253" s="26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27" customFormat="1">
      <c r="A254" s="25"/>
      <c r="B254" s="26"/>
      <c r="C254"/>
      <c r="D254"/>
      <c r="E254"/>
      <c r="Q254" s="26"/>
      <c r="R254" s="26"/>
      <c r="S254" s="26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27" customFormat="1">
      <c r="A255" s="25"/>
      <c r="B255" s="26"/>
      <c r="C255"/>
      <c r="D255"/>
      <c r="E255"/>
      <c r="Q255" s="26"/>
      <c r="R255" s="26"/>
      <c r="S255" s="26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27" customFormat="1">
      <c r="A256" s="25"/>
      <c r="B256" s="26"/>
      <c r="C256"/>
      <c r="D256"/>
      <c r="E256"/>
      <c r="Q256" s="26"/>
      <c r="R256" s="26"/>
      <c r="S256" s="2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27" customFormat="1">
      <c r="A257" s="25"/>
      <c r="B257" s="26"/>
      <c r="C257"/>
      <c r="D257"/>
      <c r="E257"/>
      <c r="Q257" s="26"/>
      <c r="R257" s="26"/>
      <c r="S257" s="26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27" customFormat="1">
      <c r="A258" s="25"/>
      <c r="B258" s="26"/>
      <c r="C258"/>
      <c r="D258"/>
      <c r="E258"/>
      <c r="Q258" s="26"/>
      <c r="R258" s="26"/>
      <c r="S258" s="26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27" customFormat="1">
      <c r="A259" s="25"/>
      <c r="B259" s="26"/>
      <c r="C259"/>
      <c r="D259"/>
      <c r="E259"/>
      <c r="Q259" s="26"/>
      <c r="R259" s="26"/>
      <c r="S259" s="26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27" customFormat="1">
      <c r="A260" s="25"/>
      <c r="B260" s="26"/>
      <c r="C260"/>
      <c r="D260"/>
      <c r="E260"/>
      <c r="Q260" s="26"/>
      <c r="R260" s="26"/>
      <c r="S260" s="26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27" customFormat="1">
      <c r="A261" s="25"/>
      <c r="B261" s="26"/>
      <c r="C261"/>
      <c r="D261"/>
      <c r="E261"/>
      <c r="Q261" s="26"/>
      <c r="R261" s="26"/>
      <c r="S261" s="26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27" customFormat="1">
      <c r="A262" s="25"/>
      <c r="B262" s="26"/>
      <c r="C262"/>
      <c r="D262"/>
      <c r="E262"/>
      <c r="Q262" s="26"/>
      <c r="R262" s="26"/>
      <c r="S262" s="26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27" customFormat="1">
      <c r="A263" s="25"/>
      <c r="B263" s="26"/>
      <c r="C263"/>
      <c r="D263"/>
      <c r="E263"/>
      <c r="Q263" s="26"/>
      <c r="R263" s="26"/>
      <c r="S263" s="26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27" customFormat="1">
      <c r="A264" s="25"/>
      <c r="B264" s="26"/>
      <c r="C264"/>
      <c r="D264"/>
      <c r="E264"/>
      <c r="Q264" s="26"/>
      <c r="R264" s="26"/>
      <c r="S264" s="26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27" customFormat="1">
      <c r="A265" s="25"/>
      <c r="B265" s="26"/>
      <c r="C265"/>
      <c r="D265"/>
      <c r="E265"/>
      <c r="Q265" s="26"/>
      <c r="R265" s="26"/>
      <c r="S265" s="26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27" customFormat="1">
      <c r="A266" s="25"/>
      <c r="B266" s="26"/>
      <c r="C266"/>
      <c r="D266"/>
      <c r="E266"/>
      <c r="Q266" s="26"/>
      <c r="R266" s="26"/>
      <c r="S266" s="2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27" customFormat="1">
      <c r="A267" s="25"/>
      <c r="B267" s="26"/>
      <c r="C267"/>
      <c r="D267"/>
      <c r="E267"/>
      <c r="Q267" s="26"/>
      <c r="R267" s="26"/>
      <c r="S267" s="26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27" customFormat="1">
      <c r="A268" s="25"/>
      <c r="B268" s="26"/>
      <c r="C268"/>
      <c r="D268"/>
      <c r="E268"/>
      <c r="Q268" s="26"/>
      <c r="R268" s="26"/>
      <c r="S268" s="26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27" customFormat="1">
      <c r="A269" s="25"/>
      <c r="B269" s="26"/>
      <c r="C269"/>
      <c r="D269"/>
      <c r="E269"/>
      <c r="Q269" s="26"/>
      <c r="R269" s="26"/>
      <c r="S269" s="26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27" customFormat="1">
      <c r="A270" s="25"/>
      <c r="B270" s="26"/>
      <c r="C270"/>
      <c r="D270"/>
      <c r="E270"/>
      <c r="Q270" s="26"/>
      <c r="R270" s="26"/>
      <c r="S270" s="26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27" customFormat="1">
      <c r="A271" s="25"/>
      <c r="B271" s="26"/>
      <c r="C271"/>
      <c r="D271"/>
      <c r="E271"/>
      <c r="Q271" s="26"/>
      <c r="R271" s="26"/>
      <c r="S271" s="26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27" customFormat="1">
      <c r="A272" s="25"/>
      <c r="B272" s="26"/>
      <c r="C272"/>
      <c r="D272"/>
      <c r="E272"/>
      <c r="Q272" s="26"/>
      <c r="R272" s="26"/>
      <c r="S272" s="26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27" customFormat="1">
      <c r="A273" s="25"/>
      <c r="B273" s="26"/>
      <c r="C273"/>
      <c r="D273"/>
      <c r="E273"/>
      <c r="Q273" s="26"/>
      <c r="R273" s="26"/>
      <c r="S273" s="26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27" customFormat="1">
      <c r="A274" s="25"/>
      <c r="B274" s="26"/>
      <c r="C274"/>
      <c r="D274"/>
      <c r="E274"/>
      <c r="Q274" s="26"/>
      <c r="R274" s="26"/>
      <c r="S274" s="26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27" customFormat="1">
      <c r="A275" s="25"/>
      <c r="B275" s="26"/>
      <c r="C275"/>
      <c r="D275"/>
      <c r="E275"/>
      <c r="Q275" s="26"/>
      <c r="R275" s="26"/>
      <c r="S275" s="26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27" customFormat="1">
      <c r="A276" s="25"/>
      <c r="B276" s="26"/>
      <c r="C276"/>
      <c r="D276"/>
      <c r="E276"/>
      <c r="Q276" s="26"/>
      <c r="R276" s="26"/>
      <c r="S276" s="2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27" customFormat="1">
      <c r="A277" s="25"/>
      <c r="B277" s="26"/>
      <c r="C277"/>
      <c r="D277"/>
      <c r="E277"/>
      <c r="Q277" s="26"/>
      <c r="R277" s="26"/>
      <c r="S277" s="26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27" customFormat="1">
      <c r="A278" s="25"/>
      <c r="B278" s="26"/>
      <c r="C278"/>
      <c r="D278"/>
      <c r="E278"/>
      <c r="Q278" s="26"/>
      <c r="R278" s="26"/>
      <c r="S278" s="26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27" customFormat="1">
      <c r="A279" s="25"/>
      <c r="B279" s="26"/>
      <c r="C279"/>
      <c r="D279"/>
      <c r="E279"/>
      <c r="Q279" s="26"/>
      <c r="R279" s="26"/>
      <c r="S279" s="26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27" customFormat="1">
      <c r="A280" s="25"/>
      <c r="B280" s="26"/>
      <c r="C280"/>
      <c r="D280"/>
      <c r="E280"/>
      <c r="Q280" s="26"/>
      <c r="R280" s="26"/>
      <c r="S280" s="26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27" customFormat="1">
      <c r="A281" s="25"/>
      <c r="B281" s="26"/>
      <c r="C281"/>
      <c r="D281"/>
      <c r="E281"/>
      <c r="Q281" s="26"/>
      <c r="R281" s="26"/>
      <c r="S281" s="26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27" customFormat="1">
      <c r="A282" s="25"/>
      <c r="B282" s="26"/>
      <c r="C282"/>
      <c r="D282"/>
      <c r="E282"/>
      <c r="Q282" s="26"/>
      <c r="R282" s="26"/>
      <c r="S282" s="26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27" customFormat="1">
      <c r="A283" s="25"/>
      <c r="B283" s="26"/>
      <c r="C283"/>
      <c r="D283"/>
      <c r="E283"/>
      <c r="Q283" s="26"/>
      <c r="R283" s="26"/>
      <c r="S283" s="26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27" customFormat="1">
      <c r="A284" s="25"/>
      <c r="B284" s="26"/>
      <c r="C284"/>
      <c r="D284"/>
      <c r="E284"/>
      <c r="Q284" s="26"/>
      <c r="R284" s="26"/>
      <c r="S284" s="26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27" customFormat="1">
      <c r="A285" s="25"/>
      <c r="B285" s="26"/>
      <c r="C285"/>
      <c r="D285"/>
      <c r="E285"/>
      <c r="Q285" s="26"/>
      <c r="R285" s="26"/>
      <c r="S285" s="26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27" customFormat="1">
      <c r="A286" s="25"/>
      <c r="B286" s="26"/>
      <c r="C286"/>
      <c r="D286"/>
      <c r="E286"/>
      <c r="Q286" s="26"/>
      <c r="R286" s="26"/>
      <c r="S286" s="2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27" customFormat="1">
      <c r="A287" s="25"/>
      <c r="B287" s="26"/>
      <c r="C287"/>
      <c r="D287"/>
      <c r="E287"/>
      <c r="Q287" s="26"/>
      <c r="R287" s="26"/>
      <c r="S287" s="26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27" customFormat="1">
      <c r="A288" s="25"/>
      <c r="B288" s="26"/>
      <c r="C288"/>
      <c r="D288"/>
      <c r="E288"/>
      <c r="Q288" s="26"/>
      <c r="R288" s="26"/>
      <c r="S288" s="26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27" customFormat="1">
      <c r="A289" s="25"/>
      <c r="B289" s="26"/>
      <c r="C289"/>
      <c r="D289"/>
      <c r="E289"/>
      <c r="Q289" s="26"/>
      <c r="R289" s="26"/>
      <c r="S289" s="26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27" customFormat="1">
      <c r="A290" s="25"/>
      <c r="B290" s="26"/>
      <c r="C290"/>
      <c r="D290"/>
      <c r="E290"/>
      <c r="Q290" s="26"/>
      <c r="R290" s="26"/>
      <c r="S290" s="26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27" customFormat="1">
      <c r="A291" s="25"/>
      <c r="B291" s="26"/>
      <c r="C291"/>
      <c r="D291"/>
      <c r="E291"/>
      <c r="Q291" s="26"/>
      <c r="R291" s="26"/>
      <c r="S291" s="26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27" customFormat="1">
      <c r="A292" s="25"/>
      <c r="B292" s="26"/>
      <c r="C292"/>
      <c r="D292"/>
      <c r="E292"/>
      <c r="Q292" s="26"/>
      <c r="R292" s="26"/>
      <c r="S292" s="26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27" customFormat="1">
      <c r="A293" s="25"/>
      <c r="B293" s="26"/>
      <c r="C293"/>
      <c r="D293"/>
      <c r="E293"/>
      <c r="Q293" s="26"/>
      <c r="R293" s="26"/>
      <c r="S293" s="26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27" customFormat="1">
      <c r="A294" s="25"/>
      <c r="B294" s="26"/>
      <c r="C294"/>
      <c r="D294"/>
      <c r="E294"/>
      <c r="Q294" s="26"/>
      <c r="R294" s="26"/>
      <c r="S294" s="26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27" customFormat="1">
      <c r="A295" s="25"/>
      <c r="B295" s="26"/>
      <c r="C295"/>
      <c r="D295"/>
      <c r="E295"/>
      <c r="Q295" s="26"/>
      <c r="R295" s="26"/>
      <c r="S295" s="26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27" customFormat="1">
      <c r="A296" s="25"/>
      <c r="B296" s="26"/>
      <c r="C296"/>
      <c r="D296"/>
      <c r="E296"/>
      <c r="Q296" s="26"/>
      <c r="R296" s="26"/>
      <c r="S296" s="2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27" customFormat="1">
      <c r="A297" s="25"/>
      <c r="B297" s="26"/>
      <c r="C297"/>
      <c r="D297"/>
      <c r="E297"/>
      <c r="Q297" s="26"/>
      <c r="R297" s="26"/>
      <c r="S297" s="26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27" customFormat="1">
      <c r="A298" s="25"/>
      <c r="B298" s="26"/>
      <c r="C298"/>
      <c r="D298"/>
      <c r="E298"/>
      <c r="Q298" s="26"/>
      <c r="R298" s="26"/>
      <c r="S298" s="26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27" customFormat="1">
      <c r="A299" s="25"/>
      <c r="B299" s="26"/>
      <c r="C299"/>
      <c r="D299"/>
      <c r="E299"/>
      <c r="Q299" s="26"/>
      <c r="R299" s="26"/>
      <c r="S299" s="26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27" customFormat="1">
      <c r="A300" s="25"/>
      <c r="B300" s="26"/>
      <c r="C300"/>
      <c r="D300"/>
      <c r="E300"/>
      <c r="Q300" s="26"/>
      <c r="R300" s="26"/>
      <c r="S300" s="26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27" customFormat="1">
      <c r="A301" s="25"/>
      <c r="B301" s="26"/>
      <c r="C301"/>
      <c r="D301"/>
      <c r="E301"/>
      <c r="Q301" s="26"/>
      <c r="R301" s="26"/>
      <c r="S301" s="26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27" customFormat="1">
      <c r="A302" s="25"/>
      <c r="B302" s="26"/>
      <c r="C302"/>
      <c r="D302"/>
      <c r="E302"/>
      <c r="Q302" s="26"/>
      <c r="R302" s="26"/>
      <c r="S302" s="26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27" customFormat="1">
      <c r="A303" s="25"/>
      <c r="B303" s="26"/>
      <c r="C303"/>
      <c r="D303"/>
      <c r="E303"/>
      <c r="Q303" s="26"/>
      <c r="R303" s="26"/>
      <c r="S303" s="26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27" customFormat="1">
      <c r="A304" s="25"/>
      <c r="B304" s="26"/>
      <c r="C304"/>
      <c r="D304"/>
      <c r="E304"/>
      <c r="Q304" s="26"/>
      <c r="R304" s="26"/>
      <c r="S304" s="26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27" customFormat="1">
      <c r="A305" s="25"/>
      <c r="B305" s="26"/>
      <c r="C305"/>
      <c r="D305"/>
      <c r="E305"/>
      <c r="Q305" s="26"/>
      <c r="R305" s="26"/>
      <c r="S305" s="26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27" customFormat="1">
      <c r="A306" s="25"/>
      <c r="B306" s="26"/>
      <c r="C306"/>
      <c r="D306"/>
      <c r="E306"/>
      <c r="Q306" s="26"/>
      <c r="R306" s="26"/>
      <c r="S306" s="2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27" customFormat="1">
      <c r="A307" s="25"/>
      <c r="B307" s="26"/>
      <c r="C307"/>
      <c r="D307"/>
      <c r="E307"/>
      <c r="Q307" s="26"/>
      <c r="R307" s="26"/>
      <c r="S307" s="26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27" customFormat="1">
      <c r="A308" s="25"/>
      <c r="B308" s="26"/>
      <c r="C308"/>
      <c r="D308"/>
      <c r="E308"/>
      <c r="Q308" s="26"/>
      <c r="R308" s="26"/>
      <c r="S308" s="26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27" customFormat="1">
      <c r="A309" s="25"/>
      <c r="B309" s="26"/>
      <c r="C309"/>
      <c r="D309"/>
      <c r="E309"/>
      <c r="Q309" s="26"/>
      <c r="R309" s="26"/>
      <c r="S309" s="26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27" customFormat="1">
      <c r="A310" s="25"/>
      <c r="B310" s="26"/>
      <c r="C310"/>
      <c r="D310"/>
      <c r="E310"/>
      <c r="Q310" s="26"/>
      <c r="R310" s="26"/>
      <c r="S310" s="26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27" customFormat="1">
      <c r="A311" s="25"/>
      <c r="B311" s="26"/>
      <c r="C311"/>
      <c r="D311"/>
      <c r="E311"/>
      <c r="Q311" s="26"/>
      <c r="R311" s="26"/>
      <c r="S311" s="26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27" customFormat="1">
      <c r="A312" s="25"/>
      <c r="B312" s="26"/>
      <c r="C312"/>
      <c r="D312"/>
      <c r="E312"/>
      <c r="Q312" s="26"/>
      <c r="R312" s="26"/>
      <c r="S312" s="26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27" customFormat="1">
      <c r="A313" s="25"/>
      <c r="B313" s="26"/>
      <c r="C313"/>
      <c r="D313"/>
      <c r="E313"/>
      <c r="Q313" s="26"/>
      <c r="R313" s="26"/>
      <c r="S313" s="26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27" customFormat="1">
      <c r="A314" s="25"/>
      <c r="B314" s="26"/>
      <c r="C314"/>
      <c r="D314"/>
      <c r="E314"/>
      <c r="Q314" s="26"/>
      <c r="R314" s="26"/>
      <c r="S314" s="26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27" customFormat="1">
      <c r="A315" s="25"/>
      <c r="B315" s="26"/>
      <c r="C315"/>
      <c r="D315"/>
      <c r="E315"/>
      <c r="Q315" s="26"/>
      <c r="R315" s="26"/>
      <c r="S315" s="26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27" customFormat="1">
      <c r="A316" s="25"/>
      <c r="B316" s="26"/>
      <c r="C316"/>
      <c r="D316"/>
      <c r="E316"/>
      <c r="Q316" s="26"/>
      <c r="R316" s="26"/>
      <c r="S316" s="2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27" customFormat="1">
      <c r="A317" s="25"/>
      <c r="B317" s="26"/>
      <c r="C317"/>
      <c r="D317"/>
      <c r="E317"/>
      <c r="Q317" s="26"/>
      <c r="R317" s="26"/>
      <c r="S317" s="26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27" customFormat="1">
      <c r="A318" s="25"/>
      <c r="B318" s="26"/>
      <c r="C318"/>
      <c r="D318"/>
      <c r="E318"/>
      <c r="Q318" s="26"/>
      <c r="R318" s="26"/>
      <c r="S318" s="26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27" customFormat="1">
      <c r="A319" s="25"/>
      <c r="B319" s="26"/>
      <c r="C319"/>
      <c r="D319"/>
      <c r="E319"/>
      <c r="Q319" s="26"/>
      <c r="R319" s="26"/>
      <c r="S319" s="26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27" customFormat="1">
      <c r="A320" s="25"/>
      <c r="B320" s="26"/>
      <c r="C320"/>
      <c r="D320"/>
      <c r="E320"/>
      <c r="Q320" s="26"/>
      <c r="R320" s="26"/>
      <c r="S320" s="26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27" customFormat="1">
      <c r="A321" s="25"/>
      <c r="B321" s="26"/>
      <c r="C321"/>
      <c r="D321"/>
      <c r="E321"/>
      <c r="Q321" s="26"/>
      <c r="R321" s="26"/>
      <c r="S321" s="26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27" customFormat="1">
      <c r="A322" s="25"/>
      <c r="B322" s="26"/>
      <c r="C322"/>
      <c r="D322"/>
      <c r="E322"/>
      <c r="Q322" s="26"/>
      <c r="R322" s="26"/>
      <c r="S322" s="26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27" customFormat="1">
      <c r="A323" s="25"/>
      <c r="B323" s="26"/>
      <c r="C323"/>
      <c r="D323"/>
      <c r="E323"/>
      <c r="Q323" s="26"/>
      <c r="R323" s="26"/>
      <c r="S323" s="26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27" customFormat="1">
      <c r="A324" s="25"/>
      <c r="B324" s="26"/>
      <c r="C324"/>
      <c r="D324"/>
      <c r="E324"/>
      <c r="Q324" s="26"/>
      <c r="R324" s="26"/>
      <c r="S324" s="26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27" customFormat="1">
      <c r="A325" s="25"/>
      <c r="B325" s="26"/>
      <c r="C325"/>
      <c r="D325"/>
      <c r="E325"/>
      <c r="Q325" s="26"/>
      <c r="R325" s="26"/>
      <c r="S325" s="26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27" customFormat="1">
      <c r="A326" s="25"/>
      <c r="B326" s="26"/>
      <c r="C326"/>
      <c r="D326"/>
      <c r="E326"/>
      <c r="Q326" s="26"/>
      <c r="R326" s="26"/>
      <c r="S326" s="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27" customFormat="1">
      <c r="A327" s="25"/>
      <c r="B327" s="26"/>
      <c r="C327"/>
      <c r="D327"/>
      <c r="E327"/>
      <c r="Q327" s="26"/>
      <c r="R327" s="26"/>
      <c r="S327" s="26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27" customFormat="1">
      <c r="A328" s="25"/>
      <c r="B328" s="26"/>
      <c r="C328"/>
      <c r="D328"/>
      <c r="E328"/>
      <c r="Q328" s="26"/>
      <c r="R328" s="26"/>
      <c r="S328" s="26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27" customFormat="1">
      <c r="A329" s="25"/>
      <c r="B329" s="26"/>
      <c r="C329"/>
      <c r="D329"/>
      <c r="E329"/>
      <c r="Q329" s="26"/>
      <c r="R329" s="26"/>
      <c r="S329" s="26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27" customFormat="1">
      <c r="A330" s="25"/>
      <c r="B330" s="26"/>
      <c r="C330"/>
      <c r="D330"/>
      <c r="E330"/>
      <c r="Q330" s="26"/>
      <c r="R330" s="26"/>
      <c r="S330" s="26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27" customFormat="1">
      <c r="A331" s="25"/>
      <c r="B331" s="26"/>
      <c r="C331"/>
      <c r="D331"/>
      <c r="E331"/>
      <c r="Q331" s="26"/>
      <c r="R331" s="26"/>
      <c r="S331" s="26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27" customFormat="1">
      <c r="A332" s="25"/>
      <c r="B332" s="26"/>
      <c r="C332"/>
      <c r="D332"/>
      <c r="E332"/>
      <c r="Q332" s="26"/>
      <c r="R332" s="26"/>
      <c r="S332" s="26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27" customFormat="1">
      <c r="A333" s="25"/>
      <c r="B333" s="26"/>
      <c r="C333"/>
      <c r="D333"/>
      <c r="E333"/>
      <c r="Q333" s="26"/>
      <c r="R333" s="26"/>
      <c r="S333" s="26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27" customFormat="1">
      <c r="A334" s="25"/>
      <c r="B334" s="26"/>
      <c r="C334"/>
      <c r="D334"/>
      <c r="E334"/>
      <c r="Q334" s="26"/>
      <c r="R334" s="26"/>
      <c r="S334" s="26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27" customFormat="1">
      <c r="A335" s="25"/>
      <c r="B335" s="26"/>
      <c r="C335"/>
      <c r="D335"/>
      <c r="E335"/>
      <c r="Q335" s="26"/>
      <c r="R335" s="26"/>
      <c r="S335" s="26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27" customFormat="1">
      <c r="A336" s="25"/>
      <c r="B336" s="26"/>
      <c r="C336"/>
      <c r="D336"/>
      <c r="E336"/>
      <c r="Q336" s="26"/>
      <c r="R336" s="26"/>
      <c r="S336" s="2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27" customFormat="1">
      <c r="A337" s="25"/>
      <c r="B337" s="26"/>
      <c r="C337"/>
      <c r="D337"/>
      <c r="E337"/>
      <c r="Q337" s="26"/>
      <c r="R337" s="26"/>
      <c r="S337" s="26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27" customFormat="1">
      <c r="A338" s="25"/>
      <c r="B338" s="26"/>
      <c r="C338"/>
      <c r="D338"/>
      <c r="E338"/>
      <c r="Q338" s="26"/>
      <c r="R338" s="26"/>
      <c r="S338" s="26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27" customFormat="1">
      <c r="A339" s="25"/>
      <c r="B339" s="26"/>
      <c r="C339"/>
      <c r="D339"/>
      <c r="E339"/>
      <c r="Q339" s="26"/>
      <c r="R339" s="26"/>
      <c r="S339" s="26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27" customFormat="1">
      <c r="A340" s="25"/>
      <c r="B340" s="26"/>
      <c r="C340"/>
      <c r="D340"/>
      <c r="E340"/>
      <c r="Q340" s="26"/>
      <c r="R340" s="26"/>
      <c r="S340" s="26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27" customFormat="1">
      <c r="A341" s="25"/>
      <c r="B341" s="26"/>
      <c r="C341"/>
      <c r="D341"/>
      <c r="E341"/>
      <c r="Q341" s="26"/>
      <c r="R341" s="26"/>
      <c r="S341" s="26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27" customFormat="1">
      <c r="A342" s="25"/>
      <c r="B342" s="26"/>
      <c r="C342"/>
      <c r="D342"/>
      <c r="E342"/>
      <c r="Q342" s="26"/>
      <c r="R342" s="26"/>
      <c r="S342" s="26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27" customFormat="1">
      <c r="A343" s="25"/>
      <c r="B343" s="26"/>
      <c r="C343"/>
      <c r="D343"/>
      <c r="E343"/>
      <c r="Q343" s="26"/>
      <c r="R343" s="26"/>
      <c r="S343" s="26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27" customFormat="1">
      <c r="A344" s="25"/>
      <c r="B344" s="26"/>
      <c r="C344"/>
      <c r="D344"/>
      <c r="E344"/>
      <c r="Q344" s="26"/>
      <c r="R344" s="26"/>
      <c r="S344" s="26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27" customFormat="1">
      <c r="A345" s="25"/>
      <c r="B345" s="26"/>
      <c r="C345"/>
      <c r="D345"/>
      <c r="E345"/>
      <c r="Q345" s="26"/>
      <c r="R345" s="26"/>
      <c r="S345" s="26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27" customFormat="1">
      <c r="A346" s="25"/>
      <c r="B346" s="26"/>
      <c r="C346"/>
      <c r="D346"/>
      <c r="E346"/>
      <c r="Q346" s="26"/>
      <c r="R346" s="26"/>
      <c r="S346" s="2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27" customFormat="1">
      <c r="A347" s="25"/>
      <c r="B347" s="26"/>
      <c r="C347"/>
      <c r="D347"/>
      <c r="E347"/>
      <c r="Q347" s="26"/>
      <c r="R347" s="26"/>
      <c r="S347" s="26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27" customFormat="1">
      <c r="A348" s="25"/>
      <c r="B348" s="26"/>
      <c r="C348"/>
      <c r="D348"/>
      <c r="E348"/>
      <c r="Q348" s="26"/>
      <c r="R348" s="26"/>
      <c r="S348" s="26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27" customFormat="1">
      <c r="A349" s="25"/>
      <c r="B349" s="26"/>
      <c r="C349"/>
      <c r="D349"/>
      <c r="E349"/>
      <c r="Q349" s="26"/>
      <c r="R349" s="26"/>
      <c r="S349" s="26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27" customFormat="1">
      <c r="A350" s="25"/>
      <c r="B350" s="26"/>
      <c r="C350"/>
      <c r="D350"/>
      <c r="E350"/>
      <c r="Q350" s="26"/>
      <c r="R350" s="26"/>
      <c r="S350" s="26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27" customFormat="1">
      <c r="A351" s="25"/>
      <c r="B351" s="26"/>
      <c r="C351"/>
      <c r="D351"/>
      <c r="E351"/>
      <c r="Q351" s="26"/>
      <c r="R351" s="26"/>
      <c r="S351" s="26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27" customFormat="1">
      <c r="A352" s="25"/>
      <c r="B352" s="26"/>
      <c r="C352"/>
      <c r="D352"/>
      <c r="E352"/>
      <c r="Q352" s="26"/>
      <c r="R352" s="26"/>
      <c r="S352" s="26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27" customFormat="1">
      <c r="A353" s="25"/>
      <c r="B353" s="26"/>
      <c r="C353"/>
      <c r="D353"/>
      <c r="E353"/>
      <c r="Q353" s="26"/>
      <c r="R353" s="26"/>
      <c r="S353" s="26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27" customFormat="1">
      <c r="A354" s="25"/>
      <c r="B354" s="26"/>
      <c r="C354"/>
      <c r="D354"/>
      <c r="E354"/>
      <c r="Q354" s="26"/>
      <c r="R354" s="26"/>
      <c r="S354" s="26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27" customFormat="1">
      <c r="A355" s="25"/>
      <c r="B355" s="26"/>
      <c r="C355"/>
      <c r="D355"/>
      <c r="E355"/>
      <c r="Q355" s="26"/>
      <c r="R355" s="26"/>
      <c r="S355" s="26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27" customFormat="1">
      <c r="A356" s="25"/>
      <c r="B356" s="26"/>
      <c r="C356"/>
      <c r="D356"/>
      <c r="E356"/>
      <c r="Q356" s="26"/>
      <c r="R356" s="26"/>
      <c r="S356" s="2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27" customFormat="1">
      <c r="A357" s="25"/>
      <c r="B357" s="26"/>
      <c r="C357"/>
      <c r="D357"/>
      <c r="E357"/>
      <c r="Q357" s="26"/>
      <c r="R357" s="26"/>
      <c r="S357" s="26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27" customFormat="1">
      <c r="A358" s="25"/>
      <c r="B358" s="26"/>
      <c r="C358"/>
      <c r="D358"/>
      <c r="E358"/>
      <c r="Q358" s="26"/>
      <c r="R358" s="26"/>
      <c r="S358" s="26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27" customFormat="1">
      <c r="A359" s="25"/>
      <c r="B359" s="26"/>
      <c r="C359"/>
      <c r="D359"/>
      <c r="E359"/>
      <c r="Q359" s="26"/>
      <c r="R359" s="26"/>
      <c r="S359" s="26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27" customFormat="1">
      <c r="A360" s="25"/>
      <c r="B360" s="26"/>
      <c r="C360"/>
      <c r="D360"/>
      <c r="E360"/>
      <c r="Q360" s="26"/>
      <c r="R360" s="26"/>
      <c r="S360" s="26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27" customFormat="1">
      <c r="A361" s="25"/>
      <c r="B361" s="26"/>
      <c r="C361"/>
      <c r="D361"/>
      <c r="E361"/>
      <c r="Q361" s="26"/>
      <c r="R361" s="26"/>
      <c r="S361" s="26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27" customFormat="1">
      <c r="A362" s="25"/>
      <c r="B362" s="26"/>
      <c r="C362"/>
      <c r="D362"/>
      <c r="E362"/>
      <c r="Q362" s="26"/>
      <c r="R362" s="26"/>
      <c r="S362" s="26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27" customFormat="1">
      <c r="A363" s="25"/>
      <c r="B363" s="26"/>
      <c r="C363"/>
      <c r="D363"/>
      <c r="E363"/>
      <c r="Q363" s="26"/>
      <c r="R363" s="26"/>
      <c r="S363" s="26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27" customFormat="1">
      <c r="A364" s="25"/>
      <c r="B364" s="26"/>
      <c r="C364"/>
      <c r="D364"/>
      <c r="E364"/>
      <c r="Q364" s="26"/>
      <c r="R364" s="26"/>
      <c r="S364" s="26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27" customFormat="1">
      <c r="A365" s="25"/>
      <c r="B365" s="26"/>
      <c r="C365"/>
      <c r="D365"/>
      <c r="E365"/>
      <c r="Q365" s="26"/>
      <c r="R365" s="26"/>
      <c r="S365" s="26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27" customFormat="1">
      <c r="A366" s="25"/>
      <c r="B366" s="26"/>
      <c r="C366"/>
      <c r="D366"/>
      <c r="E366"/>
      <c r="Q366" s="26"/>
      <c r="R366" s="26"/>
      <c r="S366" s="2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27" customFormat="1">
      <c r="A367" s="25"/>
      <c r="B367" s="26"/>
      <c r="C367"/>
      <c r="D367"/>
      <c r="E367"/>
      <c r="Q367" s="26"/>
      <c r="R367" s="26"/>
      <c r="S367" s="26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27" customFormat="1">
      <c r="A368" s="25"/>
      <c r="B368" s="26"/>
      <c r="C368"/>
      <c r="D368"/>
      <c r="E368"/>
      <c r="Q368" s="26"/>
      <c r="R368" s="26"/>
      <c r="S368" s="26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27" customFormat="1">
      <c r="A369" s="25"/>
      <c r="B369" s="26"/>
      <c r="C369"/>
      <c r="D369"/>
      <c r="E369"/>
      <c r="Q369" s="26"/>
      <c r="R369" s="26"/>
      <c r="S369" s="26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27" customFormat="1">
      <c r="A370" s="25"/>
      <c r="B370" s="26"/>
      <c r="C370"/>
      <c r="D370"/>
      <c r="E370"/>
      <c r="Q370" s="26"/>
      <c r="R370" s="26"/>
      <c r="S370" s="26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27" customFormat="1">
      <c r="A371" s="25"/>
      <c r="B371" s="26"/>
      <c r="C371"/>
      <c r="D371"/>
      <c r="E371"/>
      <c r="Q371" s="26"/>
      <c r="R371" s="26"/>
      <c r="S371" s="26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27" customFormat="1">
      <c r="A372" s="25"/>
      <c r="B372" s="26"/>
      <c r="C372"/>
      <c r="D372"/>
      <c r="E372"/>
      <c r="Q372" s="26"/>
      <c r="R372" s="26"/>
      <c r="S372" s="26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27" customFormat="1">
      <c r="A373" s="25"/>
      <c r="B373" s="26"/>
      <c r="C373"/>
      <c r="D373"/>
      <c r="E373"/>
      <c r="Q373" s="26"/>
      <c r="R373" s="26"/>
      <c r="S373" s="26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27" customFormat="1">
      <c r="A374" s="25"/>
      <c r="B374" s="26"/>
      <c r="C374"/>
      <c r="D374"/>
      <c r="E374"/>
      <c r="Q374" s="26"/>
      <c r="R374" s="26"/>
      <c r="S374" s="26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27" customFormat="1">
      <c r="A375" s="25"/>
      <c r="B375" s="26"/>
      <c r="C375"/>
      <c r="D375"/>
      <c r="E375"/>
      <c r="Q375" s="26"/>
      <c r="R375" s="26"/>
      <c r="S375" s="26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27" customFormat="1">
      <c r="A376" s="25"/>
      <c r="B376" s="26"/>
      <c r="C376"/>
      <c r="D376"/>
      <c r="E376"/>
      <c r="Q376" s="26"/>
      <c r="R376" s="26"/>
      <c r="S376" s="2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27" customFormat="1">
      <c r="A377" s="25"/>
      <c r="B377" s="26"/>
      <c r="C377"/>
      <c r="D377"/>
      <c r="E377"/>
      <c r="Q377" s="26"/>
      <c r="R377" s="26"/>
      <c r="S377" s="26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27" customFormat="1">
      <c r="A378" s="25"/>
      <c r="B378" s="26"/>
      <c r="C378"/>
      <c r="D378"/>
      <c r="E378"/>
      <c r="Q378" s="26"/>
      <c r="R378" s="26"/>
      <c r="S378" s="26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27" customFormat="1">
      <c r="A379" s="25"/>
      <c r="B379" s="26"/>
      <c r="C379"/>
      <c r="D379"/>
      <c r="E379"/>
      <c r="Q379" s="26"/>
      <c r="R379" s="26"/>
      <c r="S379" s="26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27" customFormat="1">
      <c r="A380" s="25"/>
      <c r="B380" s="26"/>
      <c r="C380"/>
      <c r="D380"/>
      <c r="E380"/>
      <c r="Q380" s="26"/>
      <c r="R380" s="26"/>
      <c r="S380" s="26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27" customFormat="1">
      <c r="A381" s="25"/>
      <c r="B381" s="26"/>
      <c r="C381"/>
      <c r="D381"/>
      <c r="E381"/>
      <c r="Q381" s="26"/>
      <c r="R381" s="26"/>
      <c r="S381" s="26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27" customFormat="1">
      <c r="A382" s="25"/>
      <c r="B382" s="26"/>
      <c r="C382"/>
      <c r="D382"/>
      <c r="E382"/>
      <c r="Q382" s="26"/>
      <c r="R382" s="26"/>
      <c r="S382" s="26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27" customFormat="1">
      <c r="A383" s="25"/>
      <c r="B383" s="26"/>
      <c r="C383"/>
      <c r="D383"/>
      <c r="E383"/>
      <c r="Q383" s="26"/>
      <c r="R383" s="26"/>
      <c r="S383" s="26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27" customFormat="1">
      <c r="A384" s="25"/>
      <c r="B384" s="26"/>
      <c r="C384"/>
      <c r="D384"/>
      <c r="E384"/>
      <c r="Q384" s="26"/>
      <c r="R384" s="26"/>
      <c r="S384" s="26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27" customFormat="1">
      <c r="A385" s="25"/>
      <c r="B385" s="26"/>
      <c r="C385"/>
      <c r="D385"/>
      <c r="E385"/>
      <c r="Q385" s="26"/>
      <c r="R385" s="26"/>
      <c r="S385" s="26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27" customFormat="1">
      <c r="A386" s="25"/>
      <c r="B386" s="26"/>
      <c r="C386"/>
      <c r="D386"/>
      <c r="E386"/>
      <c r="Q386" s="26"/>
      <c r="R386" s="26"/>
      <c r="S386" s="2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27" customFormat="1">
      <c r="A387" s="25"/>
      <c r="B387" s="26"/>
      <c r="C387"/>
      <c r="D387"/>
      <c r="E387"/>
      <c r="Q387" s="26"/>
      <c r="R387" s="26"/>
      <c r="S387" s="26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27" customFormat="1">
      <c r="A388" s="25"/>
      <c r="B388" s="26"/>
      <c r="C388"/>
      <c r="D388"/>
      <c r="E388"/>
      <c r="Q388" s="26"/>
      <c r="R388" s="26"/>
      <c r="S388" s="26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27" customFormat="1">
      <c r="A389" s="25"/>
      <c r="B389" s="26"/>
      <c r="C389"/>
      <c r="D389"/>
      <c r="E389"/>
      <c r="Q389" s="26"/>
      <c r="R389" s="26"/>
      <c r="S389" s="26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27" customFormat="1">
      <c r="A390" s="25"/>
      <c r="B390" s="26"/>
      <c r="C390"/>
      <c r="D390"/>
      <c r="E390"/>
      <c r="Q390" s="26"/>
      <c r="R390" s="26"/>
      <c r="S390" s="26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27" customFormat="1">
      <c r="A391" s="25"/>
      <c r="B391" s="26"/>
      <c r="C391"/>
      <c r="D391"/>
      <c r="E391"/>
      <c r="Q391" s="26"/>
      <c r="R391" s="26"/>
      <c r="S391" s="26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27" customFormat="1">
      <c r="A392" s="25"/>
      <c r="B392" s="26"/>
      <c r="C392"/>
      <c r="D392"/>
      <c r="E392"/>
      <c r="Q392" s="26"/>
      <c r="R392" s="26"/>
      <c r="S392" s="26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27" customFormat="1">
      <c r="A393" s="25"/>
      <c r="B393" s="26"/>
      <c r="C393"/>
      <c r="D393"/>
      <c r="E393"/>
      <c r="Q393" s="26"/>
      <c r="R393" s="26"/>
      <c r="S393" s="26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27" customFormat="1">
      <c r="A394" s="25"/>
      <c r="B394" s="26"/>
      <c r="C394"/>
      <c r="D394"/>
      <c r="E394"/>
      <c r="Q394" s="26"/>
      <c r="R394" s="26"/>
      <c r="S394" s="26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27" customFormat="1">
      <c r="A395" s="25"/>
      <c r="B395" s="26"/>
      <c r="C395"/>
      <c r="D395"/>
      <c r="E395"/>
      <c r="Q395" s="26"/>
      <c r="R395" s="26"/>
      <c r="S395" s="26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27" customFormat="1">
      <c r="A396" s="25"/>
      <c r="B396" s="26"/>
      <c r="C396"/>
      <c r="D396"/>
      <c r="E396"/>
      <c r="Q396" s="26"/>
      <c r="R396" s="26"/>
      <c r="S396" s="2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27" customFormat="1">
      <c r="A397" s="25"/>
      <c r="B397" s="26"/>
      <c r="C397"/>
      <c r="D397"/>
      <c r="E397"/>
      <c r="Q397" s="26"/>
      <c r="R397" s="26"/>
      <c r="S397" s="26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27" customFormat="1">
      <c r="A398" s="25"/>
      <c r="B398" s="26"/>
      <c r="C398"/>
      <c r="D398"/>
      <c r="E398"/>
      <c r="Q398" s="26"/>
      <c r="R398" s="26"/>
      <c r="S398" s="26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27" customFormat="1">
      <c r="A399" s="25"/>
      <c r="B399" s="26"/>
      <c r="C399"/>
      <c r="D399"/>
      <c r="E399"/>
      <c r="Q399" s="26"/>
      <c r="R399" s="26"/>
      <c r="S399" s="26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27" customFormat="1">
      <c r="A400" s="25"/>
      <c r="B400" s="26"/>
      <c r="C400"/>
      <c r="D400"/>
      <c r="E400"/>
      <c r="Q400" s="26"/>
      <c r="R400" s="26"/>
      <c r="S400" s="26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27" customFormat="1">
      <c r="A401" s="25"/>
      <c r="B401" s="26"/>
      <c r="C401"/>
      <c r="D401"/>
      <c r="E401"/>
      <c r="Q401" s="26"/>
      <c r="R401" s="26"/>
      <c r="S401" s="26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27" customFormat="1">
      <c r="A402" s="25"/>
      <c r="B402" s="26"/>
      <c r="C402"/>
      <c r="D402"/>
      <c r="E402"/>
      <c r="Q402" s="26"/>
      <c r="R402" s="26"/>
      <c r="S402" s="26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27" customFormat="1">
      <c r="A403" s="25"/>
      <c r="B403" s="26"/>
      <c r="C403"/>
      <c r="D403"/>
      <c r="E403"/>
      <c r="Q403" s="26"/>
      <c r="R403" s="26"/>
      <c r="S403" s="26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27" customFormat="1">
      <c r="A404" s="25"/>
      <c r="B404" s="26"/>
      <c r="C404"/>
      <c r="D404"/>
      <c r="E404"/>
      <c r="Q404" s="26"/>
      <c r="R404" s="26"/>
      <c r="S404" s="26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27" customFormat="1">
      <c r="A405" s="25"/>
      <c r="B405" s="26"/>
      <c r="C405"/>
      <c r="D405"/>
      <c r="E405"/>
      <c r="Q405" s="26"/>
      <c r="R405" s="26"/>
      <c r="S405" s="26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27" customFormat="1">
      <c r="A406" s="25"/>
      <c r="B406" s="26"/>
      <c r="C406"/>
      <c r="D406"/>
      <c r="E406"/>
      <c r="Q406" s="26"/>
      <c r="R406" s="26"/>
      <c r="S406" s="2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27" customFormat="1">
      <c r="A407" s="25"/>
      <c r="B407" s="26"/>
      <c r="C407"/>
      <c r="D407"/>
      <c r="E407"/>
      <c r="Q407" s="26"/>
      <c r="R407" s="26"/>
      <c r="S407" s="26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27" customFormat="1">
      <c r="A408" s="25"/>
      <c r="B408" s="26"/>
      <c r="C408"/>
      <c r="D408"/>
      <c r="E408"/>
      <c r="Q408" s="26"/>
      <c r="R408" s="26"/>
      <c r="S408" s="26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27" customFormat="1">
      <c r="A409" s="25"/>
      <c r="B409" s="26"/>
      <c r="C409"/>
      <c r="D409"/>
      <c r="E409"/>
      <c r="Q409" s="26"/>
      <c r="R409" s="26"/>
      <c r="S409" s="26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27" customFormat="1">
      <c r="A410" s="25"/>
      <c r="B410" s="26"/>
      <c r="C410"/>
      <c r="D410"/>
      <c r="E410"/>
      <c r="Q410" s="26"/>
      <c r="R410" s="26"/>
      <c r="S410" s="26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27" customFormat="1">
      <c r="A411" s="25"/>
      <c r="B411" s="26"/>
      <c r="C411"/>
      <c r="D411"/>
      <c r="E411"/>
      <c r="Q411" s="26"/>
      <c r="R411" s="26"/>
      <c r="S411" s="26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27" customFormat="1">
      <c r="A412" s="25"/>
      <c r="B412" s="26"/>
      <c r="C412"/>
      <c r="D412"/>
      <c r="E412"/>
      <c r="Q412" s="26"/>
      <c r="R412" s="26"/>
      <c r="S412" s="26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27" customFormat="1">
      <c r="A413" s="25"/>
      <c r="B413" s="26"/>
      <c r="C413"/>
      <c r="D413"/>
      <c r="E413"/>
      <c r="Q413" s="26"/>
      <c r="R413" s="26"/>
      <c r="S413" s="26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27" customFormat="1">
      <c r="A414" s="25"/>
      <c r="B414" s="26"/>
      <c r="C414"/>
      <c r="D414"/>
      <c r="E414"/>
      <c r="Q414" s="26"/>
      <c r="R414" s="26"/>
      <c r="S414" s="26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27" customFormat="1">
      <c r="A415" s="25"/>
      <c r="B415" s="26"/>
      <c r="C415"/>
      <c r="D415"/>
      <c r="E415"/>
      <c r="Q415" s="26"/>
      <c r="R415" s="26"/>
      <c r="S415" s="26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27" customFormat="1">
      <c r="A416" s="25"/>
      <c r="B416" s="26"/>
      <c r="C416"/>
      <c r="D416"/>
      <c r="E416"/>
      <c r="Q416" s="26"/>
      <c r="R416" s="26"/>
      <c r="S416" s="2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27" customFormat="1">
      <c r="A417" s="25"/>
      <c r="B417" s="26"/>
      <c r="C417"/>
      <c r="D417"/>
      <c r="E417"/>
      <c r="Q417" s="26"/>
      <c r="R417" s="26"/>
      <c r="S417" s="26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27" customFormat="1">
      <c r="A418" s="25"/>
      <c r="B418" s="26"/>
      <c r="C418"/>
      <c r="D418"/>
      <c r="E418"/>
      <c r="Q418" s="26"/>
      <c r="R418" s="26"/>
      <c r="S418" s="26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27" customFormat="1">
      <c r="A419" s="25"/>
      <c r="B419" s="26"/>
      <c r="C419"/>
      <c r="D419"/>
      <c r="E419"/>
      <c r="Q419" s="26"/>
      <c r="R419" s="26"/>
      <c r="S419" s="26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27" customFormat="1">
      <c r="A420" s="25"/>
      <c r="B420" s="26"/>
      <c r="C420"/>
      <c r="D420"/>
      <c r="E420"/>
      <c r="Q420" s="26"/>
      <c r="R420" s="26"/>
      <c r="S420" s="26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27" customFormat="1">
      <c r="A421" s="25"/>
      <c r="B421" s="26"/>
      <c r="C421"/>
      <c r="D421"/>
      <c r="E421"/>
      <c r="Q421" s="26"/>
      <c r="R421" s="26"/>
      <c r="S421" s="26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27" customFormat="1">
      <c r="A422" s="25"/>
      <c r="B422" s="26"/>
      <c r="C422"/>
      <c r="D422"/>
      <c r="E422"/>
      <c r="Q422" s="26"/>
      <c r="R422" s="26"/>
      <c r="S422" s="26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27" customFormat="1">
      <c r="A423" s="25"/>
      <c r="B423" s="26"/>
      <c r="C423"/>
      <c r="D423"/>
      <c r="E423"/>
      <c r="Q423" s="26"/>
      <c r="R423" s="26"/>
      <c r="S423" s="26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27" customFormat="1">
      <c r="A424" s="25"/>
      <c r="B424" s="26"/>
      <c r="C424"/>
      <c r="D424"/>
      <c r="E424"/>
      <c r="Q424" s="26"/>
      <c r="R424" s="26"/>
      <c r="S424" s="26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27" customFormat="1">
      <c r="A425" s="25"/>
      <c r="B425" s="26"/>
      <c r="C425"/>
      <c r="D425"/>
      <c r="E425"/>
      <c r="Q425" s="26"/>
      <c r="R425" s="26"/>
      <c r="S425" s="26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27" customFormat="1">
      <c r="A426" s="25"/>
      <c r="B426" s="26"/>
      <c r="C426"/>
      <c r="D426"/>
      <c r="E426"/>
      <c r="Q426" s="26"/>
      <c r="R426" s="26"/>
      <c r="S426" s="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27" customFormat="1">
      <c r="A427" s="25"/>
      <c r="B427" s="26"/>
      <c r="C427"/>
      <c r="D427"/>
      <c r="E427"/>
      <c r="Q427" s="26"/>
      <c r="R427" s="26"/>
      <c r="S427" s="26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27" customFormat="1">
      <c r="A428" s="25"/>
      <c r="B428" s="26"/>
      <c r="C428"/>
      <c r="D428"/>
      <c r="E428"/>
      <c r="Q428" s="26"/>
      <c r="R428" s="26"/>
      <c r="S428" s="26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27" customFormat="1">
      <c r="A429" s="25"/>
      <c r="B429" s="26"/>
      <c r="C429"/>
      <c r="D429"/>
      <c r="E429"/>
      <c r="Q429" s="26"/>
      <c r="R429" s="26"/>
      <c r="S429" s="26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27" customFormat="1">
      <c r="A430" s="25"/>
      <c r="B430" s="26"/>
      <c r="C430"/>
      <c r="D430"/>
      <c r="E430"/>
      <c r="Q430" s="26"/>
      <c r="R430" s="26"/>
      <c r="S430" s="26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27" customFormat="1">
      <c r="A431" s="25"/>
      <c r="B431" s="26"/>
      <c r="C431"/>
      <c r="D431"/>
      <c r="E431"/>
      <c r="Q431" s="26"/>
      <c r="R431" s="26"/>
      <c r="S431" s="26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27" customFormat="1">
      <c r="A432" s="25"/>
      <c r="B432" s="26"/>
      <c r="C432"/>
      <c r="D432"/>
      <c r="E432"/>
      <c r="Q432" s="26"/>
      <c r="R432" s="26"/>
      <c r="S432" s="26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27" customFormat="1">
      <c r="A433" s="25"/>
      <c r="B433" s="26"/>
      <c r="C433"/>
      <c r="D433"/>
      <c r="E433"/>
      <c r="Q433" s="26"/>
      <c r="R433" s="26"/>
      <c r="S433" s="26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27" customFormat="1">
      <c r="A434" s="25"/>
      <c r="B434" s="26"/>
      <c r="C434"/>
      <c r="D434"/>
      <c r="E434"/>
      <c r="Q434" s="26"/>
      <c r="R434" s="26"/>
      <c r="S434" s="26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27" customFormat="1">
      <c r="A435" s="25"/>
      <c r="B435" s="26"/>
      <c r="C435"/>
      <c r="D435"/>
      <c r="E435"/>
      <c r="Q435" s="26"/>
      <c r="R435" s="26"/>
      <c r="S435" s="26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27" customFormat="1">
      <c r="A436" s="25"/>
      <c r="B436" s="26"/>
      <c r="C436"/>
      <c r="D436"/>
      <c r="E436"/>
      <c r="Q436" s="26"/>
      <c r="R436" s="26"/>
      <c r="S436" s="2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27" customFormat="1">
      <c r="A437" s="25"/>
      <c r="B437" s="26"/>
      <c r="C437"/>
      <c r="D437"/>
      <c r="E437"/>
      <c r="Q437" s="26"/>
      <c r="R437" s="26"/>
      <c r="S437" s="26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27" customFormat="1">
      <c r="A438" s="25"/>
      <c r="B438" s="26"/>
      <c r="C438"/>
      <c r="D438"/>
      <c r="E438"/>
      <c r="Q438" s="26"/>
      <c r="R438" s="26"/>
      <c r="S438" s="26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27" customFormat="1">
      <c r="A439" s="25"/>
      <c r="B439" s="26"/>
      <c r="C439"/>
      <c r="D439"/>
      <c r="E439"/>
      <c r="Q439" s="26"/>
      <c r="R439" s="26"/>
      <c r="S439" s="26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27" customFormat="1">
      <c r="A440" s="25"/>
      <c r="B440" s="26"/>
      <c r="C440"/>
      <c r="D440"/>
      <c r="E440"/>
      <c r="Q440" s="26"/>
      <c r="R440" s="26"/>
      <c r="S440" s="26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27" customFormat="1">
      <c r="A441" s="25"/>
      <c r="B441" s="26"/>
      <c r="C441"/>
      <c r="D441"/>
      <c r="E441"/>
      <c r="Q441" s="26"/>
      <c r="R441" s="26"/>
      <c r="S441" s="26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27" customFormat="1">
      <c r="A442" s="25"/>
      <c r="B442" s="26"/>
      <c r="C442"/>
      <c r="D442"/>
      <c r="E442"/>
      <c r="Q442" s="26"/>
      <c r="R442" s="26"/>
      <c r="S442" s="26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27" customFormat="1">
      <c r="A443" s="25"/>
      <c r="B443" s="26"/>
      <c r="C443"/>
      <c r="D443"/>
      <c r="E443"/>
      <c r="Q443" s="26"/>
      <c r="R443" s="26"/>
      <c r="S443" s="26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27" customFormat="1">
      <c r="A444" s="25"/>
      <c r="B444" s="26"/>
      <c r="C444"/>
      <c r="D444"/>
      <c r="E444"/>
      <c r="Q444" s="26"/>
      <c r="R444" s="26"/>
      <c r="S444" s="26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27" customFormat="1">
      <c r="A445" s="25"/>
      <c r="B445" s="26"/>
      <c r="C445"/>
      <c r="D445"/>
      <c r="E445"/>
      <c r="Q445" s="26"/>
      <c r="R445" s="26"/>
      <c r="S445" s="26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27" customFormat="1">
      <c r="A446" s="25"/>
      <c r="B446" s="26"/>
      <c r="C446"/>
      <c r="D446"/>
      <c r="E446"/>
      <c r="Q446" s="26"/>
      <c r="R446" s="26"/>
      <c r="S446" s="2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27" customFormat="1">
      <c r="A447" s="25"/>
      <c r="B447" s="26"/>
      <c r="C447"/>
      <c r="D447"/>
      <c r="E447"/>
      <c r="Q447" s="26"/>
      <c r="R447" s="26"/>
      <c r="S447" s="26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27" customFormat="1">
      <c r="A448" s="25"/>
      <c r="B448" s="26"/>
      <c r="C448"/>
      <c r="D448"/>
      <c r="E448"/>
      <c r="Q448" s="26"/>
      <c r="R448" s="26"/>
      <c r="S448" s="26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27" customFormat="1">
      <c r="A449" s="25"/>
      <c r="B449" s="26"/>
      <c r="C449"/>
      <c r="D449"/>
      <c r="E449"/>
      <c r="Q449" s="26"/>
      <c r="R449" s="26"/>
      <c r="S449" s="26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27" customFormat="1">
      <c r="A450" s="25"/>
      <c r="B450" s="26"/>
      <c r="C450"/>
      <c r="D450"/>
      <c r="E450"/>
      <c r="Q450" s="26"/>
      <c r="R450" s="26"/>
      <c r="S450" s="26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27" customFormat="1">
      <c r="A451" s="25"/>
      <c r="B451" s="26"/>
      <c r="C451"/>
      <c r="D451"/>
      <c r="E451"/>
      <c r="Q451" s="26"/>
      <c r="R451" s="26"/>
      <c r="S451" s="26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27" customFormat="1">
      <c r="A452" s="25"/>
      <c r="B452" s="26"/>
      <c r="C452"/>
      <c r="D452"/>
      <c r="E452"/>
      <c r="Q452" s="26"/>
      <c r="R452" s="26"/>
      <c r="S452" s="26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27" customFormat="1">
      <c r="A453" s="25"/>
      <c r="B453" s="26"/>
      <c r="C453"/>
      <c r="D453"/>
      <c r="E453"/>
      <c r="Q453" s="26"/>
      <c r="R453" s="26"/>
      <c r="S453" s="26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27" customFormat="1">
      <c r="A454" s="25"/>
      <c r="B454" s="26"/>
      <c r="C454"/>
      <c r="D454"/>
      <c r="E454"/>
      <c r="Q454" s="26"/>
      <c r="R454" s="26"/>
      <c r="S454" s="26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27" customFormat="1">
      <c r="A455" s="25"/>
      <c r="B455" s="26"/>
      <c r="C455"/>
      <c r="D455"/>
      <c r="E455"/>
      <c r="Q455" s="26"/>
      <c r="R455" s="26"/>
      <c r="S455" s="26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27" customFormat="1">
      <c r="A456" s="25"/>
      <c r="B456" s="26"/>
      <c r="C456"/>
      <c r="D456"/>
      <c r="E456"/>
      <c r="Q456" s="26"/>
      <c r="R456" s="26"/>
      <c r="S456" s="2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27" customFormat="1">
      <c r="A457" s="25"/>
      <c r="B457" s="26"/>
      <c r="C457"/>
      <c r="D457"/>
      <c r="E457"/>
      <c r="Q457" s="26"/>
      <c r="R457" s="26"/>
      <c r="S457" s="26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27" customFormat="1">
      <c r="A458" s="25"/>
      <c r="B458" s="26"/>
      <c r="C458"/>
      <c r="D458"/>
      <c r="E458"/>
      <c r="Q458" s="26"/>
      <c r="R458" s="26"/>
      <c r="S458" s="26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27" customFormat="1">
      <c r="A459" s="25"/>
      <c r="B459" s="26"/>
      <c r="C459"/>
      <c r="D459"/>
      <c r="E459"/>
      <c r="Q459" s="26"/>
      <c r="R459" s="26"/>
      <c r="S459" s="26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</sheetData>
  <mergeCells count="210">
    <mergeCell ref="A132:C132"/>
    <mergeCell ref="F132:I132"/>
    <mergeCell ref="B119:B120"/>
    <mergeCell ref="Q119:Q120"/>
    <mergeCell ref="R119:R120"/>
    <mergeCell ref="S119:S120"/>
    <mergeCell ref="B124:B125"/>
    <mergeCell ref="Q124:Q125"/>
    <mergeCell ref="R124:R125"/>
    <mergeCell ref="S124:S125"/>
    <mergeCell ref="B114:B115"/>
    <mergeCell ref="Q114:Q115"/>
    <mergeCell ref="R114:R115"/>
    <mergeCell ref="S114:S115"/>
    <mergeCell ref="B116:B117"/>
    <mergeCell ref="Q116:Q117"/>
    <mergeCell ref="R116:R117"/>
    <mergeCell ref="S116:S117"/>
    <mergeCell ref="B110:B111"/>
    <mergeCell ref="Q110:Q111"/>
    <mergeCell ref="R110:R111"/>
    <mergeCell ref="S110:S111"/>
    <mergeCell ref="B112:B113"/>
    <mergeCell ref="Q112:Q113"/>
    <mergeCell ref="R112:R113"/>
    <mergeCell ref="S112:S113"/>
    <mergeCell ref="B106:B107"/>
    <mergeCell ref="Q106:Q107"/>
    <mergeCell ref="R106:R107"/>
    <mergeCell ref="S106:S107"/>
    <mergeCell ref="B108:B109"/>
    <mergeCell ref="Q108:Q109"/>
    <mergeCell ref="R108:R109"/>
    <mergeCell ref="S108:S109"/>
    <mergeCell ref="B102:B103"/>
    <mergeCell ref="Q102:Q103"/>
    <mergeCell ref="R102:R103"/>
    <mergeCell ref="S102:S103"/>
    <mergeCell ref="B104:B105"/>
    <mergeCell ref="Q104:Q105"/>
    <mergeCell ref="R104:R105"/>
    <mergeCell ref="S104:S105"/>
    <mergeCell ref="B98:B99"/>
    <mergeCell ref="Q98:Q99"/>
    <mergeCell ref="R98:R99"/>
    <mergeCell ref="S98:S99"/>
    <mergeCell ref="B100:B101"/>
    <mergeCell ref="Q100:Q101"/>
    <mergeCell ref="R100:R101"/>
    <mergeCell ref="S100:S101"/>
    <mergeCell ref="B93:B94"/>
    <mergeCell ref="Q93:Q94"/>
    <mergeCell ref="R93:R94"/>
    <mergeCell ref="S93:S94"/>
    <mergeCell ref="B95:B96"/>
    <mergeCell ref="Q95:Q96"/>
    <mergeCell ref="R95:R96"/>
    <mergeCell ref="S95:S96"/>
    <mergeCell ref="B89:B90"/>
    <mergeCell ref="Q89:Q90"/>
    <mergeCell ref="R89:R90"/>
    <mergeCell ref="S89:S90"/>
    <mergeCell ref="B91:B92"/>
    <mergeCell ref="Q91:Q92"/>
    <mergeCell ref="R91:R92"/>
    <mergeCell ref="S91:S92"/>
    <mergeCell ref="B85:B86"/>
    <mergeCell ref="Q85:Q86"/>
    <mergeCell ref="R85:R86"/>
    <mergeCell ref="S85:S86"/>
    <mergeCell ref="B87:B88"/>
    <mergeCell ref="Q87:Q88"/>
    <mergeCell ref="R87:R88"/>
    <mergeCell ref="S87:S88"/>
    <mergeCell ref="B81:B82"/>
    <mergeCell ref="Q81:Q82"/>
    <mergeCell ref="R81:R82"/>
    <mergeCell ref="S81:S82"/>
    <mergeCell ref="B83:B84"/>
    <mergeCell ref="Q83:Q84"/>
    <mergeCell ref="R83:R84"/>
    <mergeCell ref="S83:S84"/>
    <mergeCell ref="B77:B78"/>
    <mergeCell ref="Q77:Q78"/>
    <mergeCell ref="R77:R78"/>
    <mergeCell ref="S77:S78"/>
    <mergeCell ref="B79:B80"/>
    <mergeCell ref="Q79:Q80"/>
    <mergeCell ref="R79:R80"/>
    <mergeCell ref="S79:S80"/>
    <mergeCell ref="B73:B74"/>
    <mergeCell ref="Q73:Q74"/>
    <mergeCell ref="R73:R74"/>
    <mergeCell ref="S73:S74"/>
    <mergeCell ref="B75:B76"/>
    <mergeCell ref="Q75:Q76"/>
    <mergeCell ref="R75:R76"/>
    <mergeCell ref="S75:S76"/>
    <mergeCell ref="B69:B70"/>
    <mergeCell ref="Q69:Q70"/>
    <mergeCell ref="R69:R70"/>
    <mergeCell ref="S69:S70"/>
    <mergeCell ref="B71:B72"/>
    <mergeCell ref="Q71:Q72"/>
    <mergeCell ref="R71:R72"/>
    <mergeCell ref="S71:S72"/>
    <mergeCell ref="B65:B66"/>
    <mergeCell ref="Q65:Q66"/>
    <mergeCell ref="R65:R66"/>
    <mergeCell ref="S65:S66"/>
    <mergeCell ref="B67:B68"/>
    <mergeCell ref="Q67:Q68"/>
    <mergeCell ref="R67:R68"/>
    <mergeCell ref="S67:S68"/>
    <mergeCell ref="B60:B61"/>
    <mergeCell ref="Q60:Q61"/>
    <mergeCell ref="R60:R61"/>
    <mergeCell ref="S60:S61"/>
    <mergeCell ref="B62:B63"/>
    <mergeCell ref="Q62:Q63"/>
    <mergeCell ref="R62:R63"/>
    <mergeCell ref="S62:S63"/>
    <mergeCell ref="B56:B57"/>
    <mergeCell ref="Q56:Q57"/>
    <mergeCell ref="R56:R57"/>
    <mergeCell ref="S56:S57"/>
    <mergeCell ref="B58:B59"/>
    <mergeCell ref="Q58:Q59"/>
    <mergeCell ref="R58:R59"/>
    <mergeCell ref="S58:S59"/>
    <mergeCell ref="B52:B53"/>
    <mergeCell ref="Q52:Q53"/>
    <mergeCell ref="R52:R53"/>
    <mergeCell ref="S52:S53"/>
    <mergeCell ref="B54:B55"/>
    <mergeCell ref="Q54:Q55"/>
    <mergeCell ref="R54:R55"/>
    <mergeCell ref="S54:S55"/>
    <mergeCell ref="B48:B49"/>
    <mergeCell ref="Q48:Q49"/>
    <mergeCell ref="R48:R49"/>
    <mergeCell ref="S48:S49"/>
    <mergeCell ref="B50:B51"/>
    <mergeCell ref="Q50:Q51"/>
    <mergeCell ref="R50:R51"/>
    <mergeCell ref="S50:S51"/>
    <mergeCell ref="Q42:Q43"/>
    <mergeCell ref="R42:R43"/>
    <mergeCell ref="S42:S43"/>
    <mergeCell ref="B45:S45"/>
    <mergeCell ref="B46:B47"/>
    <mergeCell ref="Q46:Q47"/>
    <mergeCell ref="R46:R47"/>
    <mergeCell ref="S46:S47"/>
    <mergeCell ref="R35:R36"/>
    <mergeCell ref="Q37:Q38"/>
    <mergeCell ref="R37:R38"/>
    <mergeCell ref="S37:S38"/>
    <mergeCell ref="Q39:Q40"/>
    <mergeCell ref="R39:R40"/>
    <mergeCell ref="S39:S40"/>
    <mergeCell ref="B24:B25"/>
    <mergeCell ref="Q24:Q25"/>
    <mergeCell ref="R24:R25"/>
    <mergeCell ref="S24:S25"/>
    <mergeCell ref="B31:S31"/>
    <mergeCell ref="R33:R34"/>
    <mergeCell ref="B20:B21"/>
    <mergeCell ref="Q20:Q21"/>
    <mergeCell ref="R20:R21"/>
    <mergeCell ref="S20:S21"/>
    <mergeCell ref="B22:B23"/>
    <mergeCell ref="Q22:Q23"/>
    <mergeCell ref="R22:R23"/>
    <mergeCell ref="S22:S23"/>
    <mergeCell ref="B16:B17"/>
    <mergeCell ref="Q16:Q17"/>
    <mergeCell ref="R16:R17"/>
    <mergeCell ref="S16:S17"/>
    <mergeCell ref="B18:B19"/>
    <mergeCell ref="Q18:Q19"/>
    <mergeCell ref="R18:R19"/>
    <mergeCell ref="S18:S19"/>
    <mergeCell ref="A8:Q8"/>
    <mergeCell ref="B12:B13"/>
    <mergeCell ref="Q12:Q13"/>
    <mergeCell ref="R12:R13"/>
    <mergeCell ref="S12:S13"/>
    <mergeCell ref="B14:B15"/>
    <mergeCell ref="Q14:Q15"/>
    <mergeCell ref="R14:R15"/>
    <mergeCell ref="S14:S15"/>
    <mergeCell ref="K5:O5"/>
    <mergeCell ref="P5:P7"/>
    <mergeCell ref="Q5:Q7"/>
    <mergeCell ref="R5:R7"/>
    <mergeCell ref="S5:S7"/>
    <mergeCell ref="K6:M6"/>
    <mergeCell ref="N6:N7"/>
    <mergeCell ref="O6:O7"/>
    <mergeCell ref="A1:R1"/>
    <mergeCell ref="B2:Q2"/>
    <mergeCell ref="B3:P3"/>
    <mergeCell ref="A5:A7"/>
    <mergeCell ref="B5:B7"/>
    <mergeCell ref="C5:F5"/>
    <mergeCell ref="G5:G7"/>
    <mergeCell ref="H5:H7"/>
    <mergeCell ref="I5:I7"/>
    <mergeCell ref="J5:J7"/>
  </mergeCells>
  <pageMargins left="0.19685039370078741" right="0.19685039370078741" top="0.78740157480314965" bottom="0.19685039370078741" header="0" footer="0"/>
  <pageSetup paperSize="9" scale="69" orientation="landscape" horizontalDpi="300" verticalDpi="300" r:id="rId1"/>
  <rowBreaks count="3" manualBreakCount="3">
    <brk id="38" max="18" man="1"/>
    <brk id="76" max="18" man="1"/>
    <brk id="118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16.12.2020</vt:lpstr>
      <vt:lpstr>'16.12.2020'!Область_печати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Кубрышева Г.П.</dc:creator>
  <cp:lastModifiedBy>pto_1</cp:lastModifiedBy>
  <cp:lastPrinted>2019-12-30T06:00:06Z</cp:lastPrinted>
  <dcterms:created xsi:type="dcterms:W3CDTF">2017-09-22T11:08:10Z</dcterms:created>
  <dcterms:modified xsi:type="dcterms:W3CDTF">2020-12-30T06:12:12Z</dcterms:modified>
</cp:coreProperties>
</file>